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346H0\Desktop\"/>
    </mc:Choice>
  </mc:AlternateContent>
  <xr:revisionPtr revIDLastSave="0" documentId="8_{A37AC630-8848-4CCE-B530-BB429A8FA04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ttachment B - R2025-1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1" i="3" l="1"/>
  <c r="H121" i="3"/>
  <c r="H122" i="3"/>
  <c r="H123" i="3"/>
  <c r="H124" i="3"/>
  <c r="H125" i="3"/>
  <c r="H126" i="3"/>
  <c r="H127" i="3"/>
  <c r="H128" i="3"/>
  <c r="H129" i="3"/>
  <c r="H130" i="3"/>
  <c r="H120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G114" i="3" l="1"/>
  <c r="G115" i="3"/>
  <c r="G116" i="3"/>
  <c r="G117" i="3"/>
  <c r="G118" i="3"/>
  <c r="G119" i="3"/>
  <c r="F114" i="3"/>
  <c r="H114" i="3" s="1"/>
  <c r="F118" i="3"/>
  <c r="H118" i="3" s="1"/>
  <c r="E114" i="3"/>
  <c r="E115" i="3"/>
  <c r="F115" i="3" s="1"/>
  <c r="H115" i="3" s="1"/>
  <c r="E116" i="3"/>
  <c r="F116" i="3" s="1"/>
  <c r="H116" i="3" s="1"/>
  <c r="E117" i="3"/>
  <c r="F117" i="3" s="1"/>
  <c r="H117" i="3" s="1"/>
  <c r="E118" i="3"/>
  <c r="E119" i="3"/>
  <c r="F119" i="3" s="1"/>
  <c r="D114" i="3"/>
  <c r="D115" i="3"/>
  <c r="D116" i="3"/>
  <c r="D117" i="3"/>
  <c r="D118" i="3"/>
  <c r="D119" i="3"/>
  <c r="E109" i="3"/>
  <c r="F109" i="3" s="1"/>
  <c r="E107" i="3"/>
  <c r="F107" i="3"/>
  <c r="E110" i="3"/>
  <c r="F110" i="3" s="1"/>
  <c r="E111" i="3"/>
  <c r="F111" i="3" s="1"/>
  <c r="E112" i="3"/>
  <c r="F112" i="3" s="1"/>
  <c r="H112" i="3" s="1"/>
  <c r="E113" i="3"/>
  <c r="F113" i="3" s="1"/>
  <c r="H113" i="3" s="1"/>
  <c r="E108" i="3"/>
  <c r="F108" i="3" s="1"/>
  <c r="H108" i="3" s="1"/>
  <c r="D108" i="3"/>
  <c r="G108" i="3"/>
  <c r="D109" i="3"/>
  <c r="G109" i="3"/>
  <c r="D110" i="3"/>
  <c r="G110" i="3"/>
  <c r="D111" i="3"/>
  <c r="G111" i="3"/>
  <c r="D112" i="3"/>
  <c r="G112" i="3"/>
  <c r="D113" i="3"/>
  <c r="G113" i="3"/>
  <c r="D102" i="3"/>
  <c r="E102" i="3"/>
  <c r="F102" i="3" s="1"/>
  <c r="H102" i="3" s="1"/>
  <c r="E101" i="3"/>
  <c r="F101" i="3" s="1"/>
  <c r="G102" i="3"/>
  <c r="D103" i="3"/>
  <c r="E103" i="3"/>
  <c r="F103" i="3"/>
  <c r="G103" i="3"/>
  <c r="D104" i="3"/>
  <c r="E104" i="3"/>
  <c r="F104" i="3" s="1"/>
  <c r="H104" i="3" s="1"/>
  <c r="G104" i="3"/>
  <c r="D105" i="3"/>
  <c r="E105" i="3"/>
  <c r="F105" i="3" s="1"/>
  <c r="H105" i="3" s="1"/>
  <c r="G105" i="3"/>
  <c r="D106" i="3"/>
  <c r="E106" i="3"/>
  <c r="F106" i="3" s="1"/>
  <c r="G106" i="3"/>
  <c r="D107" i="3"/>
  <c r="G107" i="3"/>
  <c r="E97" i="3"/>
  <c r="F97" i="3" s="1"/>
  <c r="E95" i="3"/>
  <c r="F95" i="3" s="1"/>
  <c r="E98" i="3"/>
  <c r="F98" i="3" s="1"/>
  <c r="E99" i="3"/>
  <c r="F99" i="3" s="1"/>
  <c r="E100" i="3"/>
  <c r="F100" i="3"/>
  <c r="E96" i="3"/>
  <c r="F96" i="3" s="1"/>
  <c r="D96" i="3"/>
  <c r="G96" i="3"/>
  <c r="D97" i="3"/>
  <c r="G97" i="3"/>
  <c r="D98" i="3"/>
  <c r="G98" i="3"/>
  <c r="D99" i="3"/>
  <c r="G99" i="3"/>
  <c r="D100" i="3"/>
  <c r="G100" i="3"/>
  <c r="D101" i="3"/>
  <c r="G101" i="3"/>
  <c r="D86" i="3"/>
  <c r="E86" i="3"/>
  <c r="F86" i="3" s="1"/>
  <c r="G86" i="3"/>
  <c r="D87" i="3"/>
  <c r="E87" i="3"/>
  <c r="F87" i="3"/>
  <c r="G87" i="3"/>
  <c r="D88" i="3"/>
  <c r="E88" i="3"/>
  <c r="F88" i="3"/>
  <c r="H88" i="3" s="1"/>
  <c r="G88" i="3"/>
  <c r="D89" i="3"/>
  <c r="E89" i="3"/>
  <c r="F89" i="3" s="1"/>
  <c r="G89" i="3"/>
  <c r="D90" i="3"/>
  <c r="E90" i="3"/>
  <c r="F90" i="3"/>
  <c r="G90" i="3"/>
  <c r="D91" i="3"/>
  <c r="E91" i="3"/>
  <c r="F91" i="3" s="1"/>
  <c r="H91" i="3" s="1"/>
  <c r="G91" i="3"/>
  <c r="D92" i="3"/>
  <c r="E92" i="3"/>
  <c r="F92" i="3" s="1"/>
  <c r="G92" i="3"/>
  <c r="D93" i="3"/>
  <c r="E93" i="3"/>
  <c r="F93" i="3"/>
  <c r="G93" i="3"/>
  <c r="D94" i="3"/>
  <c r="E94" i="3"/>
  <c r="F94" i="3" s="1"/>
  <c r="H94" i="3" s="1"/>
  <c r="G94" i="3"/>
  <c r="D95" i="3"/>
  <c r="G95" i="3"/>
  <c r="E75" i="3"/>
  <c r="F75" i="3" s="1"/>
  <c r="E46" i="3"/>
  <c r="F46" i="3"/>
  <c r="E34" i="3"/>
  <c r="F34" i="3"/>
  <c r="H46" i="3"/>
  <c r="G46" i="3"/>
  <c r="E47" i="3"/>
  <c r="F47" i="3" s="1"/>
  <c r="E35" i="3"/>
  <c r="F35" i="3" s="1"/>
  <c r="G47" i="3"/>
  <c r="E48" i="3"/>
  <c r="F48" i="3"/>
  <c r="H48" i="3" s="1"/>
  <c r="E36" i="3"/>
  <c r="F36" i="3"/>
  <c r="G48" i="3"/>
  <c r="E49" i="3"/>
  <c r="F49" i="3" s="1"/>
  <c r="E37" i="3"/>
  <c r="F37" i="3" s="1"/>
  <c r="H37" i="3" s="1"/>
  <c r="G49" i="3"/>
  <c r="E50" i="3"/>
  <c r="F50" i="3" s="1"/>
  <c r="H50" i="3" s="1"/>
  <c r="E38" i="3"/>
  <c r="F38" i="3"/>
  <c r="G50" i="3"/>
  <c r="E51" i="3"/>
  <c r="F51" i="3" s="1"/>
  <c r="E39" i="3"/>
  <c r="F39" i="3" s="1"/>
  <c r="G51" i="3"/>
  <c r="E52" i="3"/>
  <c r="F52" i="3"/>
  <c r="H52" i="3" s="1"/>
  <c r="E40" i="3"/>
  <c r="F40" i="3"/>
  <c r="G52" i="3"/>
  <c r="E53" i="3"/>
  <c r="F53" i="3" s="1"/>
  <c r="E41" i="3"/>
  <c r="F41" i="3" s="1"/>
  <c r="G53" i="3"/>
  <c r="E54" i="3"/>
  <c r="F54" i="3"/>
  <c r="E42" i="3"/>
  <c r="F42" i="3"/>
  <c r="H54" i="3"/>
  <c r="G54" i="3"/>
  <c r="E55" i="3"/>
  <c r="F55" i="3" s="1"/>
  <c r="H55" i="3" s="1"/>
  <c r="E43" i="3"/>
  <c r="F43" i="3" s="1"/>
  <c r="G55" i="3"/>
  <c r="E56" i="3"/>
  <c r="F56" i="3"/>
  <c r="H56" i="3" s="1"/>
  <c r="E44" i="3"/>
  <c r="F44" i="3"/>
  <c r="G56" i="3"/>
  <c r="E57" i="3"/>
  <c r="F57" i="3" s="1"/>
  <c r="G57" i="3"/>
  <c r="E58" i="3"/>
  <c r="F58" i="3" s="1"/>
  <c r="H58" i="3" s="1"/>
  <c r="G58" i="3"/>
  <c r="E59" i="3"/>
  <c r="F59" i="3" s="1"/>
  <c r="G59" i="3"/>
  <c r="E60" i="3"/>
  <c r="F60" i="3" s="1"/>
  <c r="H60" i="3" s="1"/>
  <c r="G60" i="3"/>
  <c r="E61" i="3"/>
  <c r="F61" i="3" s="1"/>
  <c r="G61" i="3"/>
  <c r="E62" i="3"/>
  <c r="F62" i="3" s="1"/>
  <c r="G62" i="3"/>
  <c r="E63" i="3"/>
  <c r="F63" i="3"/>
  <c r="G63" i="3"/>
  <c r="E64" i="3"/>
  <c r="F64" i="3"/>
  <c r="G64" i="3"/>
  <c r="E65" i="3"/>
  <c r="F65" i="3" s="1"/>
  <c r="G65" i="3"/>
  <c r="E66" i="3"/>
  <c r="F66" i="3" s="1"/>
  <c r="H66" i="3" s="1"/>
  <c r="G66" i="3"/>
  <c r="E67" i="3"/>
  <c r="F67" i="3"/>
  <c r="G67" i="3"/>
  <c r="E68" i="3"/>
  <c r="F68" i="3" s="1"/>
  <c r="H68" i="3" s="1"/>
  <c r="G68" i="3"/>
  <c r="E69" i="3"/>
  <c r="F69" i="3" s="1"/>
  <c r="G69" i="3"/>
  <c r="E70" i="3"/>
  <c r="F70" i="3" s="1"/>
  <c r="G70" i="3"/>
  <c r="E71" i="3"/>
  <c r="F71" i="3" s="1"/>
  <c r="G71" i="3"/>
  <c r="E72" i="3"/>
  <c r="F72" i="3"/>
  <c r="G72" i="3"/>
  <c r="E73" i="3"/>
  <c r="F73" i="3" s="1"/>
  <c r="G73" i="3"/>
  <c r="E74" i="3"/>
  <c r="F74" i="3" s="1"/>
  <c r="G74" i="3"/>
  <c r="G75" i="3"/>
  <c r="E76" i="3"/>
  <c r="F76" i="3"/>
  <c r="G76" i="3"/>
  <c r="E77" i="3"/>
  <c r="F77" i="3" s="1"/>
  <c r="H77" i="3" s="1"/>
  <c r="G77" i="3"/>
  <c r="E45" i="3"/>
  <c r="F45" i="3" s="1"/>
  <c r="H45" i="3" s="1"/>
  <c r="H64" i="3"/>
  <c r="E78" i="3"/>
  <c r="F78" i="3" s="1"/>
  <c r="H78" i="3" s="1"/>
  <c r="E79" i="3"/>
  <c r="E80" i="3"/>
  <c r="F80" i="3" s="1"/>
  <c r="E81" i="3"/>
  <c r="F81" i="3" s="1"/>
  <c r="H93" i="3" s="1"/>
  <c r="E82" i="3"/>
  <c r="E83" i="3"/>
  <c r="E84" i="3"/>
  <c r="F84" i="3" s="1"/>
  <c r="E85" i="3"/>
  <c r="F85" i="3" s="1"/>
  <c r="G85" i="3"/>
  <c r="D85" i="3"/>
  <c r="G84" i="3"/>
  <c r="D84" i="3"/>
  <c r="G83" i="3"/>
  <c r="F83" i="3"/>
  <c r="D83" i="3"/>
  <c r="G82" i="3"/>
  <c r="F82" i="3"/>
  <c r="D82" i="3"/>
  <c r="G81" i="3"/>
  <c r="D81" i="3"/>
  <c r="G80" i="3"/>
  <c r="D80" i="3"/>
  <c r="G79" i="3"/>
  <c r="F79" i="3"/>
  <c r="D79" i="3"/>
  <c r="G78" i="3"/>
  <c r="D78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34" i="3"/>
  <c r="G34" i="3"/>
  <c r="D35" i="3"/>
  <c r="G35" i="3"/>
  <c r="D36" i="3"/>
  <c r="G36" i="3"/>
  <c r="D37" i="3"/>
  <c r="G37" i="3"/>
  <c r="D38" i="3"/>
  <c r="G38" i="3"/>
  <c r="D39" i="3"/>
  <c r="G39" i="3"/>
  <c r="D40" i="3"/>
  <c r="G40" i="3"/>
  <c r="D41" i="3"/>
  <c r="G41" i="3"/>
  <c r="D42" i="3"/>
  <c r="G42" i="3"/>
  <c r="D43" i="3"/>
  <c r="G43" i="3"/>
  <c r="D44" i="3"/>
  <c r="G44" i="3"/>
  <c r="D45" i="3"/>
  <c r="G45" i="3"/>
  <c r="E33" i="3"/>
  <c r="F33" i="3"/>
  <c r="E32" i="3"/>
  <c r="F32" i="3" s="1"/>
  <c r="H44" i="3" s="1"/>
  <c r="E31" i="3"/>
  <c r="F31" i="3" s="1"/>
  <c r="E30" i="3"/>
  <c r="F30" i="3"/>
  <c r="E29" i="3"/>
  <c r="F29" i="3"/>
  <c r="E28" i="3"/>
  <c r="F28" i="3" s="1"/>
  <c r="E27" i="3"/>
  <c r="F27" i="3" s="1"/>
  <c r="E26" i="3"/>
  <c r="F26" i="3"/>
  <c r="E25" i="3"/>
  <c r="F25" i="3"/>
  <c r="E24" i="3"/>
  <c r="F24" i="3" s="1"/>
  <c r="H36" i="3" s="1"/>
  <c r="E23" i="3"/>
  <c r="F23" i="3" s="1"/>
  <c r="E22" i="3"/>
  <c r="F22" i="3"/>
  <c r="H71" i="3" l="1"/>
  <c r="H83" i="3"/>
  <c r="H119" i="3"/>
  <c r="H62" i="3"/>
  <c r="H57" i="3"/>
  <c r="H42" i="3"/>
  <c r="H49" i="3"/>
  <c r="H34" i="3"/>
  <c r="H111" i="3"/>
  <c r="H67" i="3"/>
  <c r="H110" i="3"/>
  <c r="H72" i="3"/>
  <c r="H97" i="3"/>
  <c r="H84" i="3"/>
  <c r="H76" i="3"/>
  <c r="H70" i="3"/>
  <c r="H65" i="3"/>
  <c r="H96" i="3"/>
  <c r="H109" i="3"/>
  <c r="H41" i="3"/>
  <c r="H99" i="3"/>
  <c r="H100" i="3"/>
  <c r="H79" i="3"/>
  <c r="H80" i="3"/>
  <c r="H38" i="3"/>
  <c r="H40" i="3"/>
  <c r="H73" i="3"/>
  <c r="H98" i="3"/>
  <c r="H81" i="3"/>
  <c r="H69" i="3"/>
  <c r="H53" i="3"/>
  <c r="H74" i="3"/>
  <c r="H43" i="3"/>
  <c r="H35" i="3"/>
  <c r="H95" i="3"/>
  <c r="H59" i="3"/>
  <c r="H47" i="3"/>
  <c r="H85" i="3"/>
  <c r="H61" i="3"/>
  <c r="H39" i="3"/>
  <c r="H86" i="3"/>
  <c r="H107" i="3"/>
  <c r="H82" i="3"/>
  <c r="H51" i="3"/>
  <c r="H63" i="3"/>
  <c r="H89" i="3"/>
  <c r="H106" i="3"/>
  <c r="H87" i="3"/>
  <c r="H75" i="3"/>
  <c r="H92" i="3"/>
  <c r="H101" i="3"/>
  <c r="H103" i="3"/>
  <c r="H90" i="3"/>
</calcChain>
</file>

<file path=xl/sharedStrings.xml><?xml version="1.0" encoding="utf-8"?>
<sst xmlns="http://schemas.openxmlformats.org/spreadsheetml/2006/main" count="23" uniqueCount="22">
  <si>
    <t>Calculation of amount of applicable change in CPI-U and Price Cap</t>
  </si>
  <si>
    <t>12-Month</t>
  </si>
  <si>
    <t>Base</t>
  </si>
  <si>
    <t>Last 12 Months</t>
  </si>
  <si>
    <t>Total Divided</t>
  </si>
  <si>
    <r>
      <t xml:space="preserve">Average </t>
    </r>
    <r>
      <rPr>
        <vertAlign val="superscript"/>
        <sz val="10"/>
        <rFont val="Arial"/>
        <family val="2"/>
      </rPr>
      <t>[5]</t>
    </r>
  </si>
  <si>
    <r>
      <t>CPI</t>
    </r>
    <r>
      <rPr>
        <vertAlign val="superscript"/>
        <sz val="10"/>
        <rFont val="Arial"/>
        <family val="2"/>
      </rPr>
      <t xml:space="preserve"> [1]</t>
    </r>
  </si>
  <si>
    <r>
      <t>Point-to-Point</t>
    </r>
    <r>
      <rPr>
        <vertAlign val="superscript"/>
        <sz val="10"/>
        <rFont val="Arial"/>
        <family val="2"/>
      </rPr>
      <t xml:space="preserve"> [2]</t>
    </r>
  </si>
  <si>
    <r>
      <t>Total</t>
    </r>
    <r>
      <rPr>
        <vertAlign val="superscript"/>
        <sz val="10"/>
        <rFont val="Arial"/>
        <family val="2"/>
      </rPr>
      <t xml:space="preserve"> [3]</t>
    </r>
  </si>
  <si>
    <r>
      <t xml:space="preserve">by 12 </t>
    </r>
    <r>
      <rPr>
        <vertAlign val="superscript"/>
        <sz val="10"/>
        <rFont val="Arial"/>
        <family val="2"/>
      </rPr>
      <t>[4]</t>
    </r>
  </si>
  <si>
    <t>[1] Consumer Price Index -- All Urban Consumers, U.S. All Items (the "CUUR0000SA0" series)</t>
  </si>
  <si>
    <t>[2] The current month CPI [Column 1] divided by CPI for same month, previous year</t>
  </si>
  <si>
    <t>[3] Sum of the most recent 12 months CPI measurements in Column [1]</t>
  </si>
  <si>
    <t xml:space="preserve">[4] Column [3] / 12 </t>
  </si>
  <si>
    <t>[5] The 12-month average of [1] from the 12 months prior to [4].  Only necessary to calculate cap</t>
  </si>
  <si>
    <t>when more than 12 months have passed.</t>
  </si>
  <si>
    <t>[6] (The current month value in Column [4] / value from previous Price Change month) - 1</t>
  </si>
  <si>
    <r>
      <t>Average</t>
    </r>
    <r>
      <rPr>
        <vertAlign val="superscript"/>
        <sz val="10"/>
        <rFont val="Arial"/>
        <family val="2"/>
      </rPr>
      <t xml:space="preserve"> [6]</t>
    </r>
  </si>
  <si>
    <t>Moving</t>
  </si>
  <si>
    <t>ATTACHMENT B:  PRICE CAP CALCULATION</t>
  </si>
  <si>
    <t>[7] Exactly 12 CPI-U months have passed since the previous price adjustment for all Market</t>
  </si>
  <si>
    <t>Dominant mail classes so the price cap is the 12-month moving average (Column 6) or 2.915%.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</si>
</sst>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0.000"/>
    <numFmt numFmtId="166" formatCode="0.0%"/>
    <numFmt numFmtId="167" formatCode="[$-409]mmm\-yy;@"/>
    <numFmt numFmtId="168" formatCode="0.000%"/>
    <numFmt numFmtId="169" formatCode="0.0000"/>
    <numFmt numFmtId="170" formatCode="0.000000%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6" fontId="0" fillId="0" borderId="1" xfId="0" applyNumberFormat="1" applyBorder="1"/>
    <xf numFmtId="166" fontId="0" fillId="0" borderId="0" xfId="0" applyNumberFormat="1"/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5" xfId="0" applyBorder="1"/>
    <xf numFmtId="166" fontId="4" fillId="0" borderId="3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0" xfId="0" applyNumberFormat="1"/>
    <xf numFmtId="165" fontId="1" fillId="0" borderId="0" xfId="0" applyNumberFormat="1" applyFont="1" applyAlignment="1">
      <alignment horizontal="right"/>
    </xf>
    <xf numFmtId="167" fontId="1" fillId="0" borderId="0" xfId="0" applyNumberFormat="1" applyFont="1"/>
    <xf numFmtId="167" fontId="1" fillId="0" borderId="2" xfId="0" applyNumberFormat="1" applyFont="1" applyBorder="1"/>
    <xf numFmtId="167" fontId="1" fillId="0" borderId="4" xfId="0" applyNumberFormat="1" applyFont="1" applyBorder="1"/>
    <xf numFmtId="165" fontId="1" fillId="0" borderId="0" xfId="1" applyNumberFormat="1" applyAlignment="1">
      <alignment horizontal="right"/>
    </xf>
    <xf numFmtId="165" fontId="1" fillId="0" borderId="2" xfId="1" applyNumberFormat="1" applyBorder="1" applyAlignment="1">
      <alignment horizontal="right"/>
    </xf>
    <xf numFmtId="165" fontId="6" fillId="0" borderId="0" xfId="1" applyNumberFormat="1" applyFont="1" applyAlignment="1">
      <alignment horizontal="right"/>
    </xf>
    <xf numFmtId="166" fontId="1" fillId="0" borderId="2" xfId="1" applyNumberFormat="1" applyBorder="1"/>
    <xf numFmtId="164" fontId="1" fillId="0" borderId="2" xfId="1" applyNumberFormat="1" applyBorder="1"/>
    <xf numFmtId="168" fontId="1" fillId="0" borderId="2" xfId="1" applyNumberFormat="1" applyBorder="1"/>
    <xf numFmtId="165" fontId="1" fillId="0" borderId="6" xfId="1" applyNumberFormat="1" applyBorder="1"/>
    <xf numFmtId="165" fontId="1" fillId="0" borderId="4" xfId="1" applyNumberFormat="1" applyBorder="1" applyAlignment="1">
      <alignment horizontal="right"/>
    </xf>
    <xf numFmtId="16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7" fontId="0" fillId="0" borderId="0" xfId="0" applyNumberFormat="1"/>
    <xf numFmtId="0" fontId="0" fillId="0" borderId="2" xfId="0" applyBorder="1" applyAlignment="1">
      <alignment horizontal="right"/>
    </xf>
    <xf numFmtId="166" fontId="1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right"/>
    </xf>
    <xf numFmtId="0" fontId="1" fillId="0" borderId="0" xfId="0" applyFont="1"/>
    <xf numFmtId="165" fontId="6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7" fontId="0" fillId="0" borderId="4" xfId="0" applyNumberFormat="1" applyBorder="1"/>
    <xf numFmtId="165" fontId="11" fillId="0" borderId="4" xfId="0" applyNumberFormat="1" applyFont="1" applyBorder="1"/>
    <xf numFmtId="165" fontId="1" fillId="0" borderId="2" xfId="1" applyNumberFormat="1" applyBorder="1"/>
    <xf numFmtId="165" fontId="11" fillId="0" borderId="2" xfId="0" applyNumberFormat="1" applyFont="1" applyBorder="1"/>
    <xf numFmtId="166" fontId="0" fillId="0" borderId="4" xfId="0" applyNumberFormat="1" applyBorder="1"/>
    <xf numFmtId="169" fontId="0" fillId="0" borderId="4" xfId="0" applyNumberFormat="1" applyBorder="1"/>
    <xf numFmtId="170" fontId="1" fillId="0" borderId="4" xfId="0" applyNumberFormat="1" applyFont="1" applyBorder="1"/>
    <xf numFmtId="165" fontId="11" fillId="0" borderId="2" xfId="5" applyNumberFormat="1" applyFont="1" applyBorder="1"/>
    <xf numFmtId="166" fontId="1" fillId="0" borderId="4" xfId="0" applyNumberFormat="1" applyFont="1" applyBorder="1"/>
    <xf numFmtId="169" fontId="1" fillId="0" borderId="4" xfId="0" applyNumberFormat="1" applyFont="1" applyBorder="1"/>
    <xf numFmtId="170" fontId="7" fillId="0" borderId="4" xfId="0" applyNumberFormat="1" applyFont="1" applyBorder="1"/>
    <xf numFmtId="0" fontId="0" fillId="0" borderId="4" xfId="0" applyBorder="1"/>
    <xf numFmtId="170" fontId="1" fillId="0" borderId="0" xfId="0" applyNumberFormat="1" applyFont="1"/>
    <xf numFmtId="43" fontId="0" fillId="0" borderId="0" xfId="11" applyFont="1"/>
    <xf numFmtId="165" fontId="0" fillId="0" borderId="4" xfId="0" applyNumberFormat="1" applyBorder="1"/>
    <xf numFmtId="165" fontId="1" fillId="0" borderId="4" xfId="0" applyNumberFormat="1" applyFont="1" applyBorder="1"/>
    <xf numFmtId="168" fontId="1" fillId="0" borderId="2" xfId="1" applyNumberFormat="1" applyBorder="1" applyAlignment="1">
      <alignment horizontal="right"/>
    </xf>
    <xf numFmtId="166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</cellXfs>
  <cellStyles count="12">
    <cellStyle name="Comma" xfId="11" builtinId="3"/>
    <cellStyle name="Comma 2" xfId="4" xr:uid="{00000000-0005-0000-0000-000000000000}"/>
    <cellStyle name="Normal" xfId="0" builtinId="0"/>
    <cellStyle name="Normal 11" xfId="5" xr:uid="{00000000-0005-0000-0000-000002000000}"/>
    <cellStyle name="Normal 13" xfId="6" xr:uid="{00000000-0005-0000-0000-000003000000}"/>
    <cellStyle name="Normal 2" xfId="1" xr:uid="{00000000-0005-0000-0000-000004000000}"/>
    <cellStyle name="Normal 3" xfId="7" xr:uid="{00000000-0005-0000-0000-000005000000}"/>
    <cellStyle name="Normal 4" xfId="8" xr:uid="{00000000-0005-0000-0000-000006000000}"/>
    <cellStyle name="Normal 7" xfId="9" xr:uid="{00000000-0005-0000-0000-000007000000}"/>
    <cellStyle name="Normal 8" xfId="10" xr:uid="{00000000-0005-0000-0000-000008000000}"/>
    <cellStyle name="Percent 2" xfId="2" xr:uid="{00000000-0005-0000-0000-000009000000}"/>
    <cellStyle name="Percent 3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1019175</xdr:colOff>
      <xdr:row>62</xdr:row>
      <xdr:rowOff>104775</xdr:rowOff>
    </xdr:from>
    <xdr:ext cx="184731" cy="217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43600" y="661987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7</xdr:col>
      <xdr:colOff>1019175</xdr:colOff>
      <xdr:row>55</xdr:row>
      <xdr:rowOff>104775</xdr:rowOff>
    </xdr:from>
    <xdr:ext cx="184731" cy="217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43600" y="64579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7</xdr:col>
      <xdr:colOff>1019175</xdr:colOff>
      <xdr:row>56</xdr:row>
      <xdr:rowOff>104775</xdr:rowOff>
    </xdr:from>
    <xdr:ext cx="184731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43600" y="64579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7</xdr:col>
      <xdr:colOff>1019175</xdr:colOff>
      <xdr:row>57</xdr:row>
      <xdr:rowOff>104775</xdr:rowOff>
    </xdr:from>
    <xdr:ext cx="184731" cy="217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43600" y="64579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7</xdr:col>
      <xdr:colOff>1019175</xdr:colOff>
      <xdr:row>60</xdr:row>
      <xdr:rowOff>104775</xdr:rowOff>
    </xdr:from>
    <xdr:ext cx="184731" cy="217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43600" y="64579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7</xdr:col>
      <xdr:colOff>1019175</xdr:colOff>
      <xdr:row>61</xdr:row>
      <xdr:rowOff>104775</xdr:rowOff>
    </xdr:from>
    <xdr:ext cx="184731" cy="217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43600" y="64579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7</xdr:col>
      <xdr:colOff>1019175</xdr:colOff>
      <xdr:row>60</xdr:row>
      <xdr:rowOff>104775</xdr:rowOff>
    </xdr:from>
    <xdr:ext cx="184731" cy="217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43600" y="64579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7</xdr:col>
      <xdr:colOff>1019175</xdr:colOff>
      <xdr:row>61</xdr:row>
      <xdr:rowOff>104775</xdr:rowOff>
    </xdr:from>
    <xdr:ext cx="184731" cy="217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43600" y="64579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7</xdr:col>
      <xdr:colOff>1019175</xdr:colOff>
      <xdr:row>62</xdr:row>
      <xdr:rowOff>104775</xdr:rowOff>
    </xdr:from>
    <xdr:ext cx="184731" cy="217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43600" y="62960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7</xdr:col>
      <xdr:colOff>1019175</xdr:colOff>
      <xdr:row>62</xdr:row>
      <xdr:rowOff>104775</xdr:rowOff>
    </xdr:from>
    <xdr:ext cx="184731" cy="217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43600" y="62960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7</xdr:col>
      <xdr:colOff>80963</xdr:colOff>
      <xdr:row>129</xdr:row>
      <xdr:rowOff>115888</xdr:rowOff>
    </xdr:from>
    <xdr:ext cx="352425" cy="18898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B21CAF2-AFF9-4DE4-8A01-6B209C56483C}"/>
            </a:ext>
          </a:extLst>
        </xdr:cNvPr>
        <xdr:cNvSpPr txBox="1"/>
      </xdr:nvSpPr>
      <xdr:spPr>
        <a:xfrm>
          <a:off x="5121276" y="9990138"/>
          <a:ext cx="352425" cy="1889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800" b="1"/>
            <a:t>[7 ]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1"/>
  <sheetViews>
    <sheetView tabSelected="1" topLeftCell="A109" zoomScale="120" zoomScaleNormal="120" workbookViewId="0">
      <selection activeCell="H131" sqref="H131"/>
    </sheetView>
  </sheetViews>
  <sheetFormatPr defaultRowHeight="12.5" x14ac:dyDescent="0.25"/>
  <cols>
    <col min="4" max="4" width="13.81640625" style="5" customWidth="1"/>
    <col min="6" max="7" width="11.7265625" style="13" customWidth="1"/>
    <col min="8" max="8" width="12.7265625" style="5" customWidth="1"/>
  </cols>
  <sheetData>
    <row r="1" spans="2:10" ht="17.5" x14ac:dyDescent="0.35">
      <c r="B1" s="57" t="s">
        <v>19</v>
      </c>
      <c r="C1" s="57"/>
      <c r="D1" s="57"/>
      <c r="E1" s="57"/>
      <c r="F1" s="57"/>
      <c r="G1" s="57"/>
      <c r="H1" s="57"/>
    </row>
    <row r="4" spans="2:10" ht="15.5" x14ac:dyDescent="0.35">
      <c r="B4" s="56" t="s">
        <v>0</v>
      </c>
      <c r="C4" s="56"/>
      <c r="D4" s="56"/>
      <c r="E4" s="56"/>
      <c r="F4" s="56"/>
      <c r="G4" s="56"/>
      <c r="H4" s="56"/>
    </row>
    <row r="5" spans="2:10" ht="15.5" x14ac:dyDescent="0.35">
      <c r="B5" s="56"/>
      <c r="C5" s="56"/>
      <c r="D5" s="56"/>
      <c r="E5" s="56"/>
      <c r="F5" s="56"/>
      <c r="G5" s="56"/>
      <c r="H5" s="56"/>
    </row>
    <row r="7" spans="2:10" x14ac:dyDescent="0.25">
      <c r="C7" s="1"/>
      <c r="D7" s="4"/>
      <c r="E7" s="1"/>
      <c r="F7" s="10" t="s">
        <v>1</v>
      </c>
      <c r="G7" s="36" t="s">
        <v>2</v>
      </c>
      <c r="H7" s="55" t="s">
        <v>18</v>
      </c>
    </row>
    <row r="8" spans="2:10" ht="14.5" x14ac:dyDescent="0.25">
      <c r="C8" s="2"/>
      <c r="D8" s="6" t="s">
        <v>3</v>
      </c>
      <c r="E8" s="2" t="s">
        <v>1</v>
      </c>
      <c r="F8" s="11" t="s">
        <v>4</v>
      </c>
      <c r="G8" s="37" t="s">
        <v>5</v>
      </c>
      <c r="H8" s="32" t="s">
        <v>17</v>
      </c>
    </row>
    <row r="9" spans="2:10" ht="14.5" x14ac:dyDescent="0.25">
      <c r="B9" s="8"/>
      <c r="C9" s="3" t="s">
        <v>6</v>
      </c>
      <c r="D9" s="7" t="s">
        <v>7</v>
      </c>
      <c r="E9" s="3" t="s">
        <v>8</v>
      </c>
      <c r="F9" s="12" t="s">
        <v>9</v>
      </c>
      <c r="G9" s="12"/>
      <c r="H9" s="9"/>
    </row>
    <row r="10" spans="2:10" ht="14.5" hidden="1" x14ac:dyDescent="0.25">
      <c r="B10" s="30">
        <v>42005</v>
      </c>
      <c r="C10" s="31">
        <v>233.70699999999999</v>
      </c>
      <c r="D10" s="26"/>
      <c r="E10" s="27"/>
      <c r="F10" s="28"/>
      <c r="G10" s="28"/>
      <c r="H10" s="29"/>
      <c r="J10" s="33"/>
    </row>
    <row r="11" spans="2:10" ht="14.5" hidden="1" x14ac:dyDescent="0.25">
      <c r="B11" s="30">
        <v>42036</v>
      </c>
      <c r="C11" s="31">
        <v>234.72200000000001</v>
      </c>
      <c r="D11" s="26"/>
      <c r="E11" s="27"/>
      <c r="F11" s="28"/>
      <c r="G11" s="28"/>
      <c r="H11" s="29"/>
      <c r="J11" s="33"/>
    </row>
    <row r="12" spans="2:10" ht="14.5" hidden="1" x14ac:dyDescent="0.25">
      <c r="B12" s="30">
        <v>42064</v>
      </c>
      <c r="C12" s="31">
        <v>236.119</v>
      </c>
      <c r="D12" s="26"/>
      <c r="E12" s="27"/>
      <c r="F12" s="28"/>
      <c r="G12" s="28"/>
      <c r="H12" s="29"/>
      <c r="J12" s="33"/>
    </row>
    <row r="13" spans="2:10" ht="14.5" hidden="1" x14ac:dyDescent="0.25">
      <c r="B13" s="30">
        <v>42095</v>
      </c>
      <c r="C13" s="31">
        <v>236.59899999999999</v>
      </c>
      <c r="D13" s="26"/>
      <c r="E13" s="27"/>
      <c r="F13" s="28"/>
      <c r="G13" s="28"/>
      <c r="H13" s="29"/>
      <c r="J13" s="14"/>
    </row>
    <row r="14" spans="2:10" ht="14.5" hidden="1" x14ac:dyDescent="0.25">
      <c r="B14" s="30">
        <v>42125</v>
      </c>
      <c r="C14" s="31">
        <v>237.80500000000001</v>
      </c>
      <c r="D14" s="26"/>
      <c r="E14" s="27"/>
      <c r="F14" s="28"/>
      <c r="G14" s="28"/>
      <c r="H14" s="29"/>
      <c r="J14" s="33"/>
    </row>
    <row r="15" spans="2:10" ht="14.5" hidden="1" x14ac:dyDescent="0.25">
      <c r="B15" s="30">
        <v>42156</v>
      </c>
      <c r="C15" s="31">
        <v>238.63800000000001</v>
      </c>
      <c r="D15" s="26"/>
      <c r="E15" s="27"/>
      <c r="F15" s="28"/>
      <c r="G15" s="28"/>
      <c r="H15" s="29"/>
      <c r="J15" s="33"/>
    </row>
    <row r="16" spans="2:10" ht="14.5" hidden="1" x14ac:dyDescent="0.25">
      <c r="B16" s="30">
        <v>42186</v>
      </c>
      <c r="C16" s="31">
        <v>238.654</v>
      </c>
      <c r="D16" s="26"/>
      <c r="E16" s="27"/>
      <c r="F16" s="28"/>
      <c r="G16" s="28"/>
      <c r="H16" s="29"/>
      <c r="J16" s="33"/>
    </row>
    <row r="17" spans="2:10" ht="14.5" hidden="1" x14ac:dyDescent="0.25">
      <c r="B17" s="30">
        <v>42217</v>
      </c>
      <c r="C17" s="31">
        <v>238.316</v>
      </c>
      <c r="D17" s="26"/>
      <c r="E17" s="27"/>
      <c r="F17" s="28"/>
      <c r="G17" s="28"/>
      <c r="H17" s="29"/>
      <c r="J17" s="14"/>
    </row>
    <row r="18" spans="2:10" ht="14.5" hidden="1" x14ac:dyDescent="0.25">
      <c r="B18" s="30">
        <v>42248</v>
      </c>
      <c r="C18" s="31">
        <v>237.94499999999999</v>
      </c>
      <c r="D18" s="26"/>
      <c r="E18" s="27"/>
      <c r="F18" s="28"/>
      <c r="G18" s="28"/>
      <c r="H18" s="29"/>
      <c r="J18" s="18"/>
    </row>
    <row r="19" spans="2:10" ht="14.5" hidden="1" x14ac:dyDescent="0.25">
      <c r="B19" s="30">
        <v>42278</v>
      </c>
      <c r="C19" s="31">
        <v>237.83799999999999</v>
      </c>
      <c r="D19" s="26"/>
      <c r="E19" s="27"/>
      <c r="F19" s="28"/>
      <c r="G19" s="28"/>
      <c r="H19" s="29"/>
      <c r="J19" s="33"/>
    </row>
    <row r="20" spans="2:10" ht="14.5" hidden="1" x14ac:dyDescent="0.25">
      <c r="B20" s="30">
        <v>42309</v>
      </c>
      <c r="C20" s="31">
        <v>237.33600000000001</v>
      </c>
      <c r="D20" s="26"/>
      <c r="E20" s="27"/>
      <c r="F20" s="28"/>
      <c r="G20" s="28"/>
      <c r="H20" s="29"/>
      <c r="J20" s="33"/>
    </row>
    <row r="21" spans="2:10" ht="14.5" hidden="1" x14ac:dyDescent="0.25">
      <c r="B21" s="30">
        <v>42339</v>
      </c>
      <c r="C21" s="31">
        <v>236.52500000000001</v>
      </c>
      <c r="D21" s="26"/>
      <c r="E21" s="27"/>
      <c r="F21" s="28"/>
      <c r="G21" s="28"/>
      <c r="H21" s="29"/>
      <c r="J21" s="33"/>
    </row>
    <row r="22" spans="2:10" ht="14.5" hidden="1" x14ac:dyDescent="0.25">
      <c r="B22" s="30">
        <v>42370</v>
      </c>
      <c r="C22" s="19">
        <v>236.91900000000001</v>
      </c>
      <c r="D22" s="26"/>
      <c r="E22" s="22">
        <f t="shared" ref="E22:E33" si="0">SUM(C11:C22)</f>
        <v>2847.4159999999997</v>
      </c>
      <c r="F22" s="24">
        <f t="shared" ref="F22:F33" si="1">E22/12</f>
        <v>237.28466666666665</v>
      </c>
      <c r="G22" s="24"/>
      <c r="H22" s="29"/>
      <c r="J22" s="33"/>
    </row>
    <row r="23" spans="2:10" ht="15" hidden="1" x14ac:dyDescent="0.3">
      <c r="B23" s="30">
        <v>42401</v>
      </c>
      <c r="C23" s="18">
        <v>237.11099999999999</v>
      </c>
      <c r="D23" s="26"/>
      <c r="E23" s="22">
        <f t="shared" si="0"/>
        <v>2849.8049999999998</v>
      </c>
      <c r="F23" s="24">
        <f t="shared" si="1"/>
        <v>237.48374999999999</v>
      </c>
      <c r="G23" s="24"/>
      <c r="H23" s="29"/>
      <c r="J23" s="35"/>
    </row>
    <row r="24" spans="2:10" ht="14.5" hidden="1" x14ac:dyDescent="0.25">
      <c r="B24" s="30">
        <v>42430</v>
      </c>
      <c r="C24" s="18">
        <v>238.13200000000001</v>
      </c>
      <c r="D24" s="26"/>
      <c r="E24" s="22">
        <f t="shared" si="0"/>
        <v>2851.8179999999998</v>
      </c>
      <c r="F24" s="24">
        <f t="shared" si="1"/>
        <v>237.65149999999997</v>
      </c>
      <c r="G24" s="24"/>
      <c r="H24" s="29"/>
      <c r="J24" s="14"/>
    </row>
    <row r="25" spans="2:10" ht="14.5" hidden="1" x14ac:dyDescent="0.25">
      <c r="B25" s="30">
        <v>42461</v>
      </c>
      <c r="C25" s="18">
        <v>239.261</v>
      </c>
      <c r="D25" s="26"/>
      <c r="E25" s="22">
        <f t="shared" si="0"/>
        <v>2854.48</v>
      </c>
      <c r="F25" s="24">
        <f t="shared" si="1"/>
        <v>237.87333333333333</v>
      </c>
      <c r="G25" s="24"/>
      <c r="H25" s="29"/>
      <c r="J25" s="14"/>
    </row>
    <row r="26" spans="2:10" ht="14.5" hidden="1" x14ac:dyDescent="0.25">
      <c r="B26" s="30">
        <v>42491</v>
      </c>
      <c r="C26" s="18">
        <v>240.22900000000001</v>
      </c>
      <c r="D26" s="26"/>
      <c r="E26" s="22">
        <f t="shared" si="0"/>
        <v>2856.904</v>
      </c>
      <c r="F26" s="24">
        <f t="shared" si="1"/>
        <v>238.07533333333333</v>
      </c>
      <c r="G26" s="24"/>
      <c r="H26" s="29"/>
      <c r="J26" s="33"/>
    </row>
    <row r="27" spans="2:10" ht="14.5" hidden="1" x14ac:dyDescent="0.25">
      <c r="B27" s="30">
        <v>42522</v>
      </c>
      <c r="C27" s="18">
        <v>241.018</v>
      </c>
      <c r="D27" s="26"/>
      <c r="E27" s="22">
        <f t="shared" si="0"/>
        <v>2859.2840000000001</v>
      </c>
      <c r="F27" s="24">
        <f t="shared" si="1"/>
        <v>238.27366666666668</v>
      </c>
      <c r="G27" s="24"/>
      <c r="H27" s="29"/>
      <c r="J27" s="33"/>
    </row>
    <row r="28" spans="2:10" ht="14.5" hidden="1" x14ac:dyDescent="0.25">
      <c r="B28" s="30">
        <v>42552</v>
      </c>
      <c r="C28" s="18">
        <v>240.62799999999999</v>
      </c>
      <c r="D28" s="26"/>
      <c r="E28" s="22">
        <f t="shared" si="0"/>
        <v>2861.2580000000003</v>
      </c>
      <c r="F28" s="24">
        <f t="shared" si="1"/>
        <v>238.43816666666669</v>
      </c>
      <c r="G28" s="24"/>
      <c r="H28" s="29"/>
      <c r="J28" s="14"/>
    </row>
    <row r="29" spans="2:10" ht="14.5" hidden="1" x14ac:dyDescent="0.25">
      <c r="B29" s="15">
        <v>42583</v>
      </c>
      <c r="C29" s="18">
        <v>240.84899999999999</v>
      </c>
      <c r="D29" s="26"/>
      <c r="E29" s="22">
        <f t="shared" si="0"/>
        <v>2863.7910000000002</v>
      </c>
      <c r="F29" s="24">
        <f t="shared" si="1"/>
        <v>238.64925000000002</v>
      </c>
      <c r="G29" s="24"/>
      <c r="H29" s="29"/>
      <c r="J29" s="14"/>
    </row>
    <row r="30" spans="2:10" ht="14.5" hidden="1" x14ac:dyDescent="0.25">
      <c r="B30" s="30">
        <v>42614</v>
      </c>
      <c r="C30" s="18">
        <v>241.428</v>
      </c>
      <c r="D30" s="26"/>
      <c r="E30" s="22">
        <f t="shared" si="0"/>
        <v>2867.2739999999999</v>
      </c>
      <c r="F30" s="24">
        <f t="shared" si="1"/>
        <v>238.93949999999998</v>
      </c>
      <c r="G30" s="24"/>
      <c r="H30" s="29"/>
      <c r="J30" s="33"/>
    </row>
    <row r="31" spans="2:10" ht="14.5" hidden="1" x14ac:dyDescent="0.25">
      <c r="B31" s="30">
        <v>42644</v>
      </c>
      <c r="C31" s="18">
        <v>241.72900000000001</v>
      </c>
      <c r="D31" s="26"/>
      <c r="E31" s="22">
        <f t="shared" si="0"/>
        <v>2871.165</v>
      </c>
      <c r="F31" s="24">
        <f t="shared" si="1"/>
        <v>239.26374999999999</v>
      </c>
      <c r="G31" s="24"/>
      <c r="H31" s="29"/>
      <c r="J31" s="33"/>
    </row>
    <row r="32" spans="2:10" ht="14.5" hidden="1" x14ac:dyDescent="0.25">
      <c r="B32" s="30">
        <v>42675</v>
      </c>
      <c r="C32" s="18">
        <v>241.35300000000001</v>
      </c>
      <c r="D32" s="26"/>
      <c r="E32" s="22">
        <f t="shared" si="0"/>
        <v>2875.1819999999998</v>
      </c>
      <c r="F32" s="24">
        <f t="shared" si="1"/>
        <v>239.59849999999997</v>
      </c>
      <c r="G32" s="24"/>
      <c r="H32" s="29"/>
      <c r="J32" s="33"/>
    </row>
    <row r="33" spans="2:11" ht="14.5" hidden="1" x14ac:dyDescent="0.25">
      <c r="B33" s="30">
        <v>42705</v>
      </c>
      <c r="C33" s="18">
        <v>241.43199999999999</v>
      </c>
      <c r="D33" s="26"/>
      <c r="E33" s="22">
        <f t="shared" si="0"/>
        <v>2880.0889999999995</v>
      </c>
      <c r="F33" s="24">
        <f t="shared" si="1"/>
        <v>240.00741666666661</v>
      </c>
      <c r="G33" s="24"/>
      <c r="H33" s="29"/>
      <c r="J33" s="14"/>
    </row>
    <row r="34" spans="2:11" hidden="1" x14ac:dyDescent="0.25">
      <c r="B34" s="17">
        <v>42736</v>
      </c>
      <c r="C34" s="18">
        <v>242.839</v>
      </c>
      <c r="D34" s="21">
        <f t="shared" ref="D34:D45" si="2">(C34-C22)/C22</f>
        <v>2.4987442965739293E-2</v>
      </c>
      <c r="E34" s="22">
        <f t="shared" ref="E34:E45" si="3">SUM(C23:C34)</f>
        <v>2886.0089999999996</v>
      </c>
      <c r="F34" s="24">
        <f t="shared" ref="F34:F45" si="4">E34/12</f>
        <v>240.50074999999995</v>
      </c>
      <c r="G34" s="24">
        <f>SUM(C11:C22)/12</f>
        <v>237.28466666666665</v>
      </c>
      <c r="H34" s="23">
        <f t="shared" ref="H34:H45" si="5">(F34/F22)-1</f>
        <v>1.3553692189690381E-2</v>
      </c>
    </row>
    <row r="35" spans="2:11" hidden="1" x14ac:dyDescent="0.25">
      <c r="B35" s="16">
        <v>42767</v>
      </c>
      <c r="C35" s="18">
        <v>243.60300000000001</v>
      </c>
      <c r="D35" s="21">
        <f t="shared" si="2"/>
        <v>2.7379581714893103E-2</v>
      </c>
      <c r="E35" s="22">
        <f t="shared" si="3"/>
        <v>2892.5009999999997</v>
      </c>
      <c r="F35" s="24">
        <f t="shared" si="4"/>
        <v>241.04174999999998</v>
      </c>
      <c r="G35" s="24">
        <f t="shared" ref="G35:G45" si="6">SUM(C12:C23)/12</f>
        <v>237.48374999999999</v>
      </c>
      <c r="H35" s="23">
        <f t="shared" si="5"/>
        <v>1.4982077721107157E-2</v>
      </c>
    </row>
    <row r="36" spans="2:11" hidden="1" x14ac:dyDescent="0.25">
      <c r="B36" s="16">
        <v>42795</v>
      </c>
      <c r="C36" s="18">
        <v>243.80099999999999</v>
      </c>
      <c r="D36" s="21">
        <f t="shared" si="2"/>
        <v>2.3806124334402694E-2</v>
      </c>
      <c r="E36" s="22">
        <f t="shared" si="3"/>
        <v>2898.17</v>
      </c>
      <c r="F36" s="24">
        <f t="shared" si="4"/>
        <v>241.51416666666668</v>
      </c>
      <c r="G36" s="24">
        <f t="shared" si="6"/>
        <v>237.65149999999997</v>
      </c>
      <c r="H36" s="23">
        <f t="shared" si="5"/>
        <v>1.6253491632355344E-2</v>
      </c>
    </row>
    <row r="37" spans="2:11" hidden="1" x14ac:dyDescent="0.25">
      <c r="B37" s="16">
        <v>42826</v>
      </c>
      <c r="C37" s="18">
        <v>244.524</v>
      </c>
      <c r="D37" s="21">
        <f t="shared" si="2"/>
        <v>2.1996898784172953E-2</v>
      </c>
      <c r="E37" s="22">
        <f t="shared" si="3"/>
        <v>2903.433</v>
      </c>
      <c r="F37" s="24">
        <f t="shared" si="4"/>
        <v>241.95275000000001</v>
      </c>
      <c r="G37" s="24">
        <f t="shared" si="6"/>
        <v>237.87333333333333</v>
      </c>
      <c r="H37" s="23">
        <f t="shared" si="5"/>
        <v>1.7149533365096392E-2</v>
      </c>
    </row>
    <row r="38" spans="2:11" hidden="1" x14ac:dyDescent="0.25">
      <c r="B38" s="16">
        <v>42856</v>
      </c>
      <c r="C38" s="18">
        <v>244.733</v>
      </c>
      <c r="D38" s="21">
        <f t="shared" si="2"/>
        <v>1.87487772084136E-2</v>
      </c>
      <c r="E38" s="22">
        <f t="shared" si="3"/>
        <v>2907.9369999999999</v>
      </c>
      <c r="F38" s="24">
        <f t="shared" si="4"/>
        <v>242.32808333333332</v>
      </c>
      <c r="G38" s="24">
        <f t="shared" si="6"/>
        <v>238.07533333333333</v>
      </c>
      <c r="H38" s="23">
        <f t="shared" si="5"/>
        <v>1.7863043350424102E-2</v>
      </c>
    </row>
    <row r="39" spans="2:11" hidden="1" x14ac:dyDescent="0.25">
      <c r="B39" s="16">
        <v>42887</v>
      </c>
      <c r="C39" s="18">
        <v>244.95500000000001</v>
      </c>
      <c r="D39" s="21">
        <f t="shared" si="2"/>
        <v>1.6334879552564588E-2</v>
      </c>
      <c r="E39" s="22">
        <f t="shared" si="3"/>
        <v>2911.8740000000003</v>
      </c>
      <c r="F39" s="24">
        <f t="shared" si="4"/>
        <v>242.65616666666668</v>
      </c>
      <c r="G39" s="24">
        <f t="shared" si="6"/>
        <v>238.27366666666668</v>
      </c>
      <c r="H39" s="23">
        <f t="shared" si="5"/>
        <v>1.8392716498256245E-2</v>
      </c>
    </row>
    <row r="40" spans="2:11" hidden="1" x14ac:dyDescent="0.25">
      <c r="B40" s="16">
        <v>42917</v>
      </c>
      <c r="C40" s="18">
        <v>244.786</v>
      </c>
      <c r="D40" s="21">
        <f t="shared" si="2"/>
        <v>1.7279784563724986E-2</v>
      </c>
      <c r="E40" s="22">
        <f t="shared" si="3"/>
        <v>2916.0320000000002</v>
      </c>
      <c r="F40" s="24">
        <f t="shared" si="4"/>
        <v>243.00266666666667</v>
      </c>
      <c r="G40" s="24">
        <f t="shared" si="6"/>
        <v>238.43816666666669</v>
      </c>
      <c r="H40" s="23">
        <f t="shared" si="5"/>
        <v>1.9143327864876047E-2</v>
      </c>
    </row>
    <row r="41" spans="2:11" hidden="1" x14ac:dyDescent="0.25">
      <c r="B41" s="16">
        <v>42948</v>
      </c>
      <c r="C41" s="18">
        <v>245.51900000000001</v>
      </c>
      <c r="D41" s="21">
        <f t="shared" si="2"/>
        <v>1.9389742120581841E-2</v>
      </c>
      <c r="E41" s="22">
        <f t="shared" si="3"/>
        <v>2920.7020000000002</v>
      </c>
      <c r="F41" s="24">
        <f t="shared" si="4"/>
        <v>243.39183333333335</v>
      </c>
      <c r="G41" s="24">
        <f t="shared" si="6"/>
        <v>238.64925000000002</v>
      </c>
      <c r="H41" s="23">
        <f t="shared" si="5"/>
        <v>1.9872609418774001E-2</v>
      </c>
    </row>
    <row r="42" spans="2:11" hidden="1" x14ac:dyDescent="0.25">
      <c r="B42" s="16">
        <v>42979</v>
      </c>
      <c r="C42" s="18">
        <v>246.81899999999999</v>
      </c>
      <c r="D42" s="21">
        <f t="shared" si="2"/>
        <v>2.232963865003227E-2</v>
      </c>
      <c r="E42" s="22">
        <f t="shared" si="3"/>
        <v>2926.0930000000003</v>
      </c>
      <c r="F42" s="24">
        <f t="shared" si="4"/>
        <v>243.84108333333336</v>
      </c>
      <c r="G42" s="24">
        <f t="shared" si="6"/>
        <v>238.93949999999998</v>
      </c>
      <c r="H42" s="23">
        <f t="shared" si="5"/>
        <v>2.0513909727497559E-2</v>
      </c>
    </row>
    <row r="43" spans="2:11" hidden="1" x14ac:dyDescent="0.25">
      <c r="B43" s="16">
        <v>43009</v>
      </c>
      <c r="C43" s="18">
        <v>246.66300000000001</v>
      </c>
      <c r="D43" s="21">
        <f t="shared" si="2"/>
        <v>2.041128701976179E-2</v>
      </c>
      <c r="E43" s="22">
        <f t="shared" si="3"/>
        <v>2931.027</v>
      </c>
      <c r="F43" s="24">
        <f t="shared" si="4"/>
        <v>244.25225</v>
      </c>
      <c r="G43" s="24">
        <f t="shared" si="6"/>
        <v>239.26374999999999</v>
      </c>
      <c r="H43" s="23">
        <f t="shared" si="5"/>
        <v>2.0849376472616532E-2</v>
      </c>
    </row>
    <row r="44" spans="2:11" hidden="1" x14ac:dyDescent="0.25">
      <c r="B44" s="16">
        <v>43040</v>
      </c>
      <c r="C44" s="18">
        <v>246.66900000000001</v>
      </c>
      <c r="D44" s="21">
        <f t="shared" si="2"/>
        <v>2.2025829386831744E-2</v>
      </c>
      <c r="E44" s="22">
        <f t="shared" si="3"/>
        <v>2936.3429999999998</v>
      </c>
      <c r="F44" s="24">
        <f t="shared" si="4"/>
        <v>244.69524999999999</v>
      </c>
      <c r="G44" s="24">
        <f t="shared" si="6"/>
        <v>239.59849999999997</v>
      </c>
      <c r="H44" s="23">
        <f t="shared" si="5"/>
        <v>2.1272044691431846E-2</v>
      </c>
    </row>
    <row r="45" spans="2:11" hidden="1" x14ac:dyDescent="0.25">
      <c r="B45" s="16">
        <v>43070</v>
      </c>
      <c r="C45" s="18">
        <v>246.524</v>
      </c>
      <c r="D45" s="21">
        <f t="shared" si="2"/>
        <v>2.1090824745684141E-2</v>
      </c>
      <c r="E45" s="22">
        <f t="shared" si="3"/>
        <v>2941.4349999999999</v>
      </c>
      <c r="F45" s="24">
        <f t="shared" si="4"/>
        <v>245.11958333333334</v>
      </c>
      <c r="G45" s="24">
        <f t="shared" si="6"/>
        <v>240.00741666666661</v>
      </c>
      <c r="H45" s="23">
        <f t="shared" si="5"/>
        <v>2.1300036214158879E-2</v>
      </c>
    </row>
    <row r="46" spans="2:11" hidden="1" x14ac:dyDescent="0.25">
      <c r="B46" s="16">
        <v>43101</v>
      </c>
      <c r="C46" s="18">
        <v>247.86699999999999</v>
      </c>
      <c r="D46" s="21">
        <f t="shared" ref="D46:D65" si="7">(C46-C34)/C34</f>
        <v>2.0705076202751582E-2</v>
      </c>
      <c r="E46" s="22">
        <f t="shared" ref="E46:E85" si="8">SUM(C35:C46)</f>
        <v>2946.4630000000002</v>
      </c>
      <c r="F46" s="24">
        <f t="shared" ref="F46:F64" si="9">E46/12</f>
        <v>245.53858333333335</v>
      </c>
      <c r="G46" s="24">
        <f t="shared" ref="G46:G65" si="10">SUM(C23:C34)/12</f>
        <v>240.50074999999995</v>
      </c>
      <c r="H46" s="54">
        <f t="shared" ref="H46:H92" si="11">ROUND(((F46/F34)-1),6)</f>
        <v>2.0947E-2</v>
      </c>
      <c r="K46" s="51"/>
    </row>
    <row r="47" spans="2:11" hidden="1" x14ac:dyDescent="0.25">
      <c r="B47" s="16">
        <v>43132</v>
      </c>
      <c r="C47" s="18">
        <v>248.99100000000001</v>
      </c>
      <c r="D47" s="21">
        <f t="shared" si="7"/>
        <v>2.2117954212386569E-2</v>
      </c>
      <c r="E47" s="22">
        <f t="shared" si="8"/>
        <v>2951.8510000000001</v>
      </c>
      <c r="F47" s="24">
        <f t="shared" si="9"/>
        <v>245.98758333333333</v>
      </c>
      <c r="G47" s="24">
        <f t="shared" si="10"/>
        <v>241.04174999999998</v>
      </c>
      <c r="H47" s="54">
        <f t="shared" si="11"/>
        <v>2.0518999999999999E-2</v>
      </c>
      <c r="K47" s="51"/>
    </row>
    <row r="48" spans="2:11" hidden="1" x14ac:dyDescent="0.25">
      <c r="B48" s="16">
        <v>43160</v>
      </c>
      <c r="C48" s="18">
        <v>249.554</v>
      </c>
      <c r="D48" s="21">
        <f t="shared" si="7"/>
        <v>2.3597114039729184E-2</v>
      </c>
      <c r="E48" s="22">
        <f t="shared" si="8"/>
        <v>2957.6040000000003</v>
      </c>
      <c r="F48" s="24">
        <f t="shared" si="9"/>
        <v>246.46700000000001</v>
      </c>
      <c r="G48" s="24">
        <f t="shared" si="10"/>
        <v>241.51416666666668</v>
      </c>
      <c r="H48" s="54">
        <f t="shared" si="11"/>
        <v>2.0507000000000001E-2</v>
      </c>
      <c r="K48" s="51"/>
    </row>
    <row r="49" spans="2:11" hidden="1" x14ac:dyDescent="0.25">
      <c r="B49" s="16">
        <v>43191</v>
      </c>
      <c r="C49" s="18">
        <v>250.54599999999999</v>
      </c>
      <c r="D49" s="21">
        <f t="shared" si="7"/>
        <v>2.4627439433348022E-2</v>
      </c>
      <c r="E49" s="22">
        <f t="shared" si="8"/>
        <v>2963.6260000000002</v>
      </c>
      <c r="F49" s="24">
        <f t="shared" si="9"/>
        <v>246.96883333333335</v>
      </c>
      <c r="G49" s="24">
        <f t="shared" si="10"/>
        <v>241.95275000000001</v>
      </c>
      <c r="H49" s="54">
        <f t="shared" si="11"/>
        <v>2.0732E-2</v>
      </c>
      <c r="K49" s="51"/>
    </row>
    <row r="50" spans="2:11" hidden="1" x14ac:dyDescent="0.25">
      <c r="B50" s="16">
        <v>43221</v>
      </c>
      <c r="C50" s="18">
        <v>251.58799999999999</v>
      </c>
      <c r="D50" s="21">
        <f t="shared" si="7"/>
        <v>2.8010117148075615E-2</v>
      </c>
      <c r="E50" s="22">
        <f t="shared" si="8"/>
        <v>2970.4810000000002</v>
      </c>
      <c r="F50" s="24">
        <f t="shared" si="9"/>
        <v>247.54008333333334</v>
      </c>
      <c r="G50" s="24">
        <f t="shared" si="10"/>
        <v>242.32808333333332</v>
      </c>
      <c r="H50" s="54">
        <f t="shared" si="11"/>
        <v>2.1507999999999999E-2</v>
      </c>
      <c r="K50" s="51"/>
    </row>
    <row r="51" spans="2:11" hidden="1" x14ac:dyDescent="0.25">
      <c r="B51" s="16">
        <v>43252</v>
      </c>
      <c r="C51" s="18">
        <v>251.989</v>
      </c>
      <c r="D51" s="21">
        <f t="shared" si="7"/>
        <v>2.8715478353166873E-2</v>
      </c>
      <c r="E51" s="22">
        <f t="shared" si="8"/>
        <v>2977.5149999999999</v>
      </c>
      <c r="F51" s="24">
        <f t="shared" si="9"/>
        <v>248.12625</v>
      </c>
      <c r="G51" s="24">
        <f t="shared" si="10"/>
        <v>242.65616666666668</v>
      </c>
      <c r="H51" s="54">
        <f t="shared" si="11"/>
        <v>2.2543000000000001E-2</v>
      </c>
      <c r="K51" s="51"/>
    </row>
    <row r="52" spans="2:11" hidden="1" x14ac:dyDescent="0.25">
      <c r="B52" s="16">
        <v>43282</v>
      </c>
      <c r="C52" s="18">
        <v>252.006</v>
      </c>
      <c r="D52" s="21">
        <f t="shared" si="7"/>
        <v>2.9495150866471118E-2</v>
      </c>
      <c r="E52" s="22">
        <f t="shared" si="8"/>
        <v>2984.7350000000001</v>
      </c>
      <c r="F52" s="24">
        <f t="shared" si="9"/>
        <v>248.72791666666669</v>
      </c>
      <c r="G52" s="24">
        <f t="shared" si="10"/>
        <v>243.00266666666667</v>
      </c>
      <c r="H52" s="54">
        <f t="shared" si="11"/>
        <v>2.3560000000000001E-2</v>
      </c>
      <c r="K52" s="51"/>
    </row>
    <row r="53" spans="2:11" hidden="1" x14ac:dyDescent="0.25">
      <c r="B53" s="16">
        <v>43313</v>
      </c>
      <c r="C53" s="18">
        <v>252.14599999999999</v>
      </c>
      <c r="D53" s="21">
        <f t="shared" si="7"/>
        <v>2.6991801041874482E-2</v>
      </c>
      <c r="E53" s="22">
        <f t="shared" si="8"/>
        <v>2991.3620000000001</v>
      </c>
      <c r="F53" s="24">
        <f t="shared" si="9"/>
        <v>249.28016666666667</v>
      </c>
      <c r="G53" s="24">
        <f t="shared" si="10"/>
        <v>243.39183333333335</v>
      </c>
      <c r="H53" s="54">
        <f t="shared" si="11"/>
        <v>2.4192999999999999E-2</v>
      </c>
      <c r="K53" s="51"/>
    </row>
    <row r="54" spans="2:11" hidden="1" x14ac:dyDescent="0.25">
      <c r="B54" s="16">
        <v>43344</v>
      </c>
      <c r="C54" s="18">
        <v>252.43899999999999</v>
      </c>
      <c r="D54" s="21">
        <f t="shared" si="7"/>
        <v>2.2769721941989899E-2</v>
      </c>
      <c r="E54" s="22">
        <f t="shared" si="8"/>
        <v>2996.982</v>
      </c>
      <c r="F54" s="24">
        <f t="shared" si="9"/>
        <v>249.74850000000001</v>
      </c>
      <c r="G54" s="24">
        <f t="shared" si="10"/>
        <v>243.84108333333336</v>
      </c>
      <c r="H54" s="54">
        <f t="shared" si="11"/>
        <v>2.4226999999999999E-2</v>
      </c>
      <c r="K54" s="51"/>
    </row>
    <row r="55" spans="2:11" hidden="1" x14ac:dyDescent="0.25">
      <c r="B55" s="16">
        <v>43374</v>
      </c>
      <c r="C55" s="18">
        <v>252.88499999999999</v>
      </c>
      <c r="D55" s="21">
        <f t="shared" si="7"/>
        <v>2.5224699286070386E-2</v>
      </c>
      <c r="E55" s="22">
        <f t="shared" si="8"/>
        <v>3003.2039999999997</v>
      </c>
      <c r="F55" s="24">
        <f t="shared" si="9"/>
        <v>250.26699999999997</v>
      </c>
      <c r="G55" s="24">
        <f t="shared" si="10"/>
        <v>244.25225</v>
      </c>
      <c r="H55" s="54">
        <f t="shared" si="11"/>
        <v>2.4625000000000001E-2</v>
      </c>
      <c r="K55" s="51"/>
    </row>
    <row r="56" spans="2:11" hidden="1" x14ac:dyDescent="0.25">
      <c r="B56" s="16">
        <v>43405</v>
      </c>
      <c r="C56" s="18">
        <v>252.03800000000001</v>
      </c>
      <c r="D56" s="21">
        <f t="shared" si="7"/>
        <v>2.1766010321523983E-2</v>
      </c>
      <c r="E56" s="22">
        <f t="shared" si="8"/>
        <v>3008.5729999999999</v>
      </c>
      <c r="F56" s="24">
        <f t="shared" si="9"/>
        <v>250.71441666666666</v>
      </c>
      <c r="G56" s="24">
        <f t="shared" si="10"/>
        <v>244.69524999999999</v>
      </c>
      <c r="H56" s="54">
        <f t="shared" si="11"/>
        <v>2.4598999999999999E-2</v>
      </c>
      <c r="K56" s="51"/>
    </row>
    <row r="57" spans="2:11" hidden="1" x14ac:dyDescent="0.25">
      <c r="B57" s="16">
        <v>43435</v>
      </c>
      <c r="C57" s="18">
        <v>251.233</v>
      </c>
      <c r="D57" s="21">
        <f t="shared" si="7"/>
        <v>1.9101588486313718E-2</v>
      </c>
      <c r="E57" s="22">
        <f t="shared" si="8"/>
        <v>3013.2820000000006</v>
      </c>
      <c r="F57" s="24">
        <f t="shared" si="9"/>
        <v>251.10683333333338</v>
      </c>
      <c r="G57" s="24">
        <f t="shared" si="10"/>
        <v>245.11958333333334</v>
      </c>
      <c r="H57" s="54">
        <f t="shared" si="11"/>
        <v>2.4426E-2</v>
      </c>
      <c r="K57" s="51"/>
    </row>
    <row r="58" spans="2:11" hidden="1" x14ac:dyDescent="0.25">
      <c r="B58" s="16">
        <v>43466</v>
      </c>
      <c r="C58" s="18">
        <v>251.71199999999999</v>
      </c>
      <c r="D58" s="21">
        <f t="shared" si="7"/>
        <v>1.5512351381991144E-2</v>
      </c>
      <c r="E58" s="22">
        <f t="shared" si="8"/>
        <v>3017.1270000000004</v>
      </c>
      <c r="F58" s="24">
        <f t="shared" si="9"/>
        <v>251.42725000000004</v>
      </c>
      <c r="G58" s="24">
        <f t="shared" si="10"/>
        <v>245.53858333333335</v>
      </c>
      <c r="H58" s="54">
        <f t="shared" si="11"/>
        <v>2.3983000000000001E-2</v>
      </c>
      <c r="K58" s="51"/>
    </row>
    <row r="59" spans="2:11" ht="13" hidden="1" x14ac:dyDescent="0.3">
      <c r="B59" s="16">
        <v>43497</v>
      </c>
      <c r="C59" s="20">
        <v>252.77600000000001</v>
      </c>
      <c r="D59" s="21">
        <f t="shared" si="7"/>
        <v>1.5201352659333053E-2</v>
      </c>
      <c r="E59" s="22">
        <f t="shared" si="8"/>
        <v>3020.9119999999998</v>
      </c>
      <c r="F59" s="24">
        <f t="shared" si="9"/>
        <v>251.74266666666665</v>
      </c>
      <c r="G59" s="24">
        <f t="shared" si="10"/>
        <v>245.98758333333333</v>
      </c>
      <c r="H59" s="54">
        <f t="shared" si="11"/>
        <v>2.3396E-2</v>
      </c>
      <c r="K59" s="51"/>
    </row>
    <row r="60" spans="2:11" hidden="1" x14ac:dyDescent="0.25">
      <c r="B60" s="16">
        <v>43525</v>
      </c>
      <c r="C60" s="18">
        <v>254.202</v>
      </c>
      <c r="D60" s="21">
        <f t="shared" si="7"/>
        <v>1.8625227405691738E-2</v>
      </c>
      <c r="E60" s="22">
        <f t="shared" si="8"/>
        <v>3025.5600000000004</v>
      </c>
      <c r="F60" s="24">
        <f t="shared" si="9"/>
        <v>252.13000000000002</v>
      </c>
      <c r="G60" s="24">
        <f t="shared" si="10"/>
        <v>246.46700000000001</v>
      </c>
      <c r="H60" s="54">
        <f t="shared" si="11"/>
        <v>2.2977000000000001E-2</v>
      </c>
      <c r="K60" s="51"/>
    </row>
    <row r="61" spans="2:11" hidden="1" x14ac:dyDescent="0.25">
      <c r="B61" s="16">
        <v>43556</v>
      </c>
      <c r="C61" s="18">
        <v>255.548</v>
      </c>
      <c r="D61" s="21">
        <f t="shared" si="7"/>
        <v>1.9964397755302458E-2</v>
      </c>
      <c r="E61" s="22">
        <f t="shared" si="8"/>
        <v>3030.5619999999999</v>
      </c>
      <c r="F61" s="24">
        <f t="shared" si="9"/>
        <v>252.54683333333332</v>
      </c>
      <c r="G61" s="24">
        <f t="shared" si="10"/>
        <v>246.96883333333335</v>
      </c>
      <c r="H61" s="54">
        <f t="shared" si="11"/>
        <v>2.2585999999999998E-2</v>
      </c>
      <c r="K61" s="51"/>
    </row>
    <row r="62" spans="2:11" hidden="1" x14ac:dyDescent="0.25">
      <c r="B62" s="16">
        <v>43586</v>
      </c>
      <c r="C62" s="18">
        <v>256.09199999999998</v>
      </c>
      <c r="D62" s="21">
        <f t="shared" si="7"/>
        <v>1.7902284687663923E-2</v>
      </c>
      <c r="E62" s="22">
        <f t="shared" si="8"/>
        <v>3035.0659999999993</v>
      </c>
      <c r="F62" s="24">
        <f t="shared" si="9"/>
        <v>252.92216666666661</v>
      </c>
      <c r="G62" s="24">
        <f t="shared" si="10"/>
        <v>247.54008333333334</v>
      </c>
      <c r="H62" s="54">
        <f t="shared" si="11"/>
        <v>2.1742000000000001E-2</v>
      </c>
      <c r="K62" s="51"/>
    </row>
    <row r="63" spans="2:11" hidden="1" x14ac:dyDescent="0.25">
      <c r="B63" s="16">
        <v>43617</v>
      </c>
      <c r="C63" s="18">
        <v>256.14299999999997</v>
      </c>
      <c r="D63" s="21">
        <f t="shared" si="7"/>
        <v>1.6484846560762444E-2</v>
      </c>
      <c r="E63" s="22">
        <f t="shared" si="8"/>
        <v>3039.22</v>
      </c>
      <c r="F63" s="24">
        <f t="shared" si="9"/>
        <v>253.26833333333332</v>
      </c>
      <c r="G63" s="24">
        <f t="shared" si="10"/>
        <v>248.12625</v>
      </c>
      <c r="H63" s="54">
        <f t="shared" si="11"/>
        <v>2.0723999999999999E-2</v>
      </c>
      <c r="K63" s="51"/>
    </row>
    <row r="64" spans="2:11" hidden="1" x14ac:dyDescent="0.25">
      <c r="B64" s="16">
        <v>43647</v>
      </c>
      <c r="C64" s="25">
        <v>256.57100000000003</v>
      </c>
      <c r="D64" s="21">
        <f t="shared" si="7"/>
        <v>1.811464806393509E-2</v>
      </c>
      <c r="E64" s="22">
        <f t="shared" si="8"/>
        <v>3043.7850000000003</v>
      </c>
      <c r="F64" s="24">
        <f t="shared" si="9"/>
        <v>253.64875000000004</v>
      </c>
      <c r="G64" s="24">
        <f t="shared" si="10"/>
        <v>248.72791666666669</v>
      </c>
      <c r="H64" s="54">
        <f t="shared" si="11"/>
        <v>1.9784E-2</v>
      </c>
      <c r="K64" s="51"/>
    </row>
    <row r="65" spans="2:11" hidden="1" x14ac:dyDescent="0.25">
      <c r="B65" s="16">
        <v>43678</v>
      </c>
      <c r="C65" s="25">
        <v>256.55799999999999</v>
      </c>
      <c r="D65" s="21">
        <f t="shared" si="7"/>
        <v>1.7497798894291428E-2</v>
      </c>
      <c r="E65" s="22">
        <f t="shared" si="8"/>
        <v>3048.1970000000001</v>
      </c>
      <c r="F65" s="24">
        <f t="shared" ref="F65" si="12">E65/12</f>
        <v>254.01641666666669</v>
      </c>
      <c r="G65" s="40">
        <f t="shared" si="10"/>
        <v>249.28016666666667</v>
      </c>
      <c r="H65" s="54">
        <f t="shared" si="11"/>
        <v>1.9E-2</v>
      </c>
      <c r="K65" s="51"/>
    </row>
    <row r="66" spans="2:11" hidden="1" x14ac:dyDescent="0.25">
      <c r="B66" s="38">
        <v>43709</v>
      </c>
      <c r="C66" s="39">
        <v>256.75900000000001</v>
      </c>
      <c r="D66" s="21">
        <f t="shared" ref="D66:D85" si="13">(C66-C54)/C54</f>
        <v>1.7113045131695266E-2</v>
      </c>
      <c r="E66" s="22">
        <f t="shared" si="8"/>
        <v>3052.5169999999998</v>
      </c>
      <c r="F66" s="24">
        <f t="shared" ref="F66:F85" si="14">E66/12</f>
        <v>254.37641666666664</v>
      </c>
      <c r="G66" s="40">
        <f t="shared" ref="G66:G77" si="15">SUM(C43:C54)/12</f>
        <v>249.74850000000001</v>
      </c>
      <c r="H66" s="54">
        <f t="shared" si="11"/>
        <v>1.8530000000000001E-2</v>
      </c>
      <c r="K66" s="51"/>
    </row>
    <row r="67" spans="2:11" hidden="1" x14ac:dyDescent="0.25">
      <c r="B67" s="38">
        <v>43739</v>
      </c>
      <c r="C67" s="39">
        <v>257.346</v>
      </c>
      <c r="D67" s="21">
        <f t="shared" si="13"/>
        <v>1.7640429444213825E-2</v>
      </c>
      <c r="E67" s="22">
        <f t="shared" si="8"/>
        <v>3056.9780000000001</v>
      </c>
      <c r="F67" s="24">
        <f t="shared" si="14"/>
        <v>254.74816666666666</v>
      </c>
      <c r="G67" s="40">
        <f t="shared" si="15"/>
        <v>250.26699999999997</v>
      </c>
      <c r="H67" s="54">
        <f t="shared" si="11"/>
        <v>1.7905999999999998E-2</v>
      </c>
      <c r="K67" s="51"/>
    </row>
    <row r="68" spans="2:11" hidden="1" x14ac:dyDescent="0.25">
      <c r="B68" s="38">
        <v>43770</v>
      </c>
      <c r="C68" s="39">
        <v>257.20800000000003</v>
      </c>
      <c r="D68" s="21">
        <f t="shared" si="13"/>
        <v>2.0512779818916256E-2</v>
      </c>
      <c r="E68" s="22">
        <f t="shared" si="8"/>
        <v>3062.1480000000001</v>
      </c>
      <c r="F68" s="24">
        <f t="shared" si="14"/>
        <v>255.179</v>
      </c>
      <c r="G68" s="40">
        <f t="shared" si="15"/>
        <v>250.71441666666666</v>
      </c>
      <c r="H68" s="54">
        <f t="shared" si="11"/>
        <v>1.7807E-2</v>
      </c>
      <c r="K68" s="51"/>
    </row>
    <row r="69" spans="2:11" hidden="1" x14ac:dyDescent="0.25">
      <c r="B69" s="38">
        <v>43800</v>
      </c>
      <c r="C69" s="39">
        <v>256.97399999999999</v>
      </c>
      <c r="D69" s="21">
        <f t="shared" si="13"/>
        <v>2.2851297401217139E-2</v>
      </c>
      <c r="E69" s="22">
        <f t="shared" si="8"/>
        <v>3067.8890000000001</v>
      </c>
      <c r="F69" s="24">
        <f t="shared" si="14"/>
        <v>255.65741666666668</v>
      </c>
      <c r="G69" s="40">
        <f t="shared" si="15"/>
        <v>251.10683333333338</v>
      </c>
      <c r="H69" s="54">
        <f t="shared" si="11"/>
        <v>1.8121999999999999E-2</v>
      </c>
      <c r="K69" s="51"/>
    </row>
    <row r="70" spans="2:11" hidden="1" x14ac:dyDescent="0.25">
      <c r="B70" s="38">
        <v>43831</v>
      </c>
      <c r="C70" s="39">
        <v>257.971</v>
      </c>
      <c r="D70" s="21">
        <f t="shared" si="13"/>
        <v>2.4865719552504509E-2</v>
      </c>
      <c r="E70" s="22">
        <f t="shared" si="8"/>
        <v>3074.1480000000001</v>
      </c>
      <c r="F70" s="24">
        <f t="shared" si="14"/>
        <v>256.17900000000003</v>
      </c>
      <c r="G70" s="40">
        <f t="shared" si="15"/>
        <v>251.42725000000004</v>
      </c>
      <c r="H70" s="54">
        <f t="shared" si="11"/>
        <v>1.8898999999999999E-2</v>
      </c>
      <c r="K70" s="51"/>
    </row>
    <row r="71" spans="2:11" hidden="1" x14ac:dyDescent="0.25">
      <c r="B71" s="38">
        <v>43862</v>
      </c>
      <c r="C71" s="39">
        <v>258.678</v>
      </c>
      <c r="D71" s="21">
        <f t="shared" si="13"/>
        <v>2.3348735639459391E-2</v>
      </c>
      <c r="E71" s="22">
        <f t="shared" si="8"/>
        <v>3080.05</v>
      </c>
      <c r="F71" s="24">
        <f t="shared" si="14"/>
        <v>256.67083333333335</v>
      </c>
      <c r="G71" s="40">
        <f t="shared" si="15"/>
        <v>251.74266666666665</v>
      </c>
      <c r="H71" s="54">
        <f t="shared" si="11"/>
        <v>1.9576E-2</v>
      </c>
      <c r="K71" s="51"/>
    </row>
    <row r="72" spans="2:11" hidden="1" x14ac:dyDescent="0.25">
      <c r="B72" s="38">
        <v>43891</v>
      </c>
      <c r="C72" s="39">
        <v>258.11500000000001</v>
      </c>
      <c r="D72" s="21">
        <f t="shared" si="13"/>
        <v>1.5393269919198161E-2</v>
      </c>
      <c r="E72" s="22">
        <f t="shared" si="8"/>
        <v>3083.9629999999997</v>
      </c>
      <c r="F72" s="24">
        <f t="shared" si="14"/>
        <v>256.99691666666666</v>
      </c>
      <c r="G72" s="40">
        <f t="shared" si="15"/>
        <v>252.13000000000002</v>
      </c>
      <c r="H72" s="54">
        <f t="shared" si="11"/>
        <v>1.9303000000000001E-2</v>
      </c>
      <c r="K72" s="51"/>
    </row>
    <row r="73" spans="2:11" hidden="1" x14ac:dyDescent="0.25">
      <c r="B73" s="38">
        <v>43922</v>
      </c>
      <c r="C73" s="39">
        <v>256.38900000000001</v>
      </c>
      <c r="D73" s="21">
        <f t="shared" si="13"/>
        <v>3.2909668633681662E-3</v>
      </c>
      <c r="E73" s="22">
        <f t="shared" si="8"/>
        <v>3084.8040000000001</v>
      </c>
      <c r="F73" s="24">
        <f t="shared" si="14"/>
        <v>257.06700000000001</v>
      </c>
      <c r="G73" s="40">
        <f t="shared" si="15"/>
        <v>252.54683333333332</v>
      </c>
      <c r="H73" s="54">
        <f t="shared" si="11"/>
        <v>1.7898000000000001E-2</v>
      </c>
      <c r="K73" s="51"/>
    </row>
    <row r="74" spans="2:11" hidden="1" x14ac:dyDescent="0.25">
      <c r="B74" s="38">
        <v>43952</v>
      </c>
      <c r="C74" s="39">
        <v>256.39400000000001</v>
      </c>
      <c r="D74" s="21">
        <f t="shared" si="13"/>
        <v>1.179263702107137E-3</v>
      </c>
      <c r="E74" s="22">
        <f t="shared" si="8"/>
        <v>3085.1059999999998</v>
      </c>
      <c r="F74" s="24">
        <f t="shared" si="14"/>
        <v>257.09216666666663</v>
      </c>
      <c r="G74" s="40">
        <f t="shared" si="15"/>
        <v>252.92216666666661</v>
      </c>
      <c r="H74" s="54">
        <f t="shared" si="11"/>
        <v>1.6487000000000002E-2</v>
      </c>
      <c r="K74" s="51"/>
    </row>
    <row r="75" spans="2:11" hidden="1" x14ac:dyDescent="0.25">
      <c r="B75" s="38">
        <v>43983</v>
      </c>
      <c r="C75" s="39">
        <v>257.79700000000003</v>
      </c>
      <c r="D75" s="21">
        <f t="shared" si="13"/>
        <v>6.4573304755548792E-3</v>
      </c>
      <c r="E75" s="22">
        <f t="shared" si="8"/>
        <v>3086.7600000000007</v>
      </c>
      <c r="F75" s="24">
        <f t="shared" si="14"/>
        <v>257.23000000000008</v>
      </c>
      <c r="G75" s="40">
        <f t="shared" si="15"/>
        <v>253.26833333333332</v>
      </c>
      <c r="H75" s="54">
        <f t="shared" si="11"/>
        <v>1.5642E-2</v>
      </c>
      <c r="K75" s="51"/>
    </row>
    <row r="76" spans="2:11" hidden="1" x14ac:dyDescent="0.25">
      <c r="B76" s="38">
        <v>44013</v>
      </c>
      <c r="C76" s="39">
        <v>259.101</v>
      </c>
      <c r="D76" s="21">
        <f t="shared" si="13"/>
        <v>9.8608182530370639E-3</v>
      </c>
      <c r="E76" s="22">
        <f t="shared" si="8"/>
        <v>3089.2900000000009</v>
      </c>
      <c r="F76" s="24">
        <f t="shared" si="14"/>
        <v>257.44083333333339</v>
      </c>
      <c r="G76" s="40">
        <f t="shared" si="15"/>
        <v>253.64875000000004</v>
      </c>
      <c r="H76" s="54">
        <f t="shared" si="11"/>
        <v>1.495E-2</v>
      </c>
      <c r="I76" s="49"/>
      <c r="K76" s="51"/>
    </row>
    <row r="77" spans="2:11" hidden="1" x14ac:dyDescent="0.25">
      <c r="B77" s="38">
        <v>44044</v>
      </c>
      <c r="C77" s="39">
        <v>259.91800000000001</v>
      </c>
      <c r="D77" s="21">
        <f t="shared" si="13"/>
        <v>1.3096453823307064E-2</v>
      </c>
      <c r="E77" s="22">
        <f t="shared" si="8"/>
        <v>3092.65</v>
      </c>
      <c r="F77" s="24">
        <f t="shared" si="14"/>
        <v>257.72083333333336</v>
      </c>
      <c r="G77" s="40">
        <f t="shared" si="15"/>
        <v>254.01641666666669</v>
      </c>
      <c r="H77" s="54">
        <f t="shared" si="11"/>
        <v>1.4583E-2</v>
      </c>
      <c r="I77" s="49"/>
      <c r="K77" s="51"/>
    </row>
    <row r="78" spans="2:11" x14ac:dyDescent="0.25">
      <c r="B78" s="17">
        <v>44075</v>
      </c>
      <c r="C78" s="41">
        <v>260.27999999999997</v>
      </c>
      <c r="D78" s="42">
        <f t="shared" si="13"/>
        <v>1.3713248610564607E-2</v>
      </c>
      <c r="E78" s="22">
        <f t="shared" si="8"/>
        <v>3096.1710000000003</v>
      </c>
      <c r="F78" s="52">
        <f t="shared" si="14"/>
        <v>258.01425</v>
      </c>
      <c r="G78" s="43">
        <f t="shared" ref="G78:G85" si="16">SUM(C55:C66)/12</f>
        <v>254.37641666666664</v>
      </c>
      <c r="H78" s="54">
        <f t="shared" si="11"/>
        <v>1.4300999999999999E-2</v>
      </c>
      <c r="I78" s="44"/>
      <c r="J78" s="50"/>
    </row>
    <row r="79" spans="2:11" x14ac:dyDescent="0.25">
      <c r="B79" s="17">
        <v>44105</v>
      </c>
      <c r="C79" s="41">
        <v>260.38799999999998</v>
      </c>
      <c r="D79" s="42">
        <f t="shared" si="13"/>
        <v>1.1820661677274849E-2</v>
      </c>
      <c r="E79" s="22">
        <f t="shared" si="8"/>
        <v>3099.2129999999997</v>
      </c>
      <c r="F79" s="52">
        <f t="shared" si="14"/>
        <v>258.26774999999998</v>
      </c>
      <c r="G79" s="43">
        <f t="shared" si="16"/>
        <v>254.74816666666666</v>
      </c>
      <c r="H79" s="54">
        <f t="shared" si="11"/>
        <v>1.3816E-2</v>
      </c>
      <c r="I79" s="44"/>
      <c r="J79" s="50"/>
    </row>
    <row r="80" spans="2:11" x14ac:dyDescent="0.25">
      <c r="B80" s="17">
        <v>44136</v>
      </c>
      <c r="C80" s="45">
        <v>260.22899999999998</v>
      </c>
      <c r="D80" s="46">
        <f t="shared" si="13"/>
        <v>1.1745357842679691E-2</v>
      </c>
      <c r="E80" s="22">
        <f t="shared" si="8"/>
        <v>3102.2339999999999</v>
      </c>
      <c r="F80" s="53">
        <f t="shared" si="14"/>
        <v>258.51949999999999</v>
      </c>
      <c r="G80" s="47">
        <f t="shared" si="16"/>
        <v>255.179</v>
      </c>
      <c r="H80" s="54">
        <f t="shared" si="11"/>
        <v>1.3091E-2</v>
      </c>
      <c r="I80" s="44"/>
      <c r="J80" s="50"/>
    </row>
    <row r="81" spans="2:10" x14ac:dyDescent="0.25">
      <c r="B81" s="17">
        <v>44166</v>
      </c>
      <c r="C81" s="45">
        <v>260.47399999999999</v>
      </c>
      <c r="D81" s="42">
        <f t="shared" si="13"/>
        <v>1.3620054947193101E-2</v>
      </c>
      <c r="E81" s="22">
        <f t="shared" si="8"/>
        <v>3105.7339999999999</v>
      </c>
      <c r="F81" s="52">
        <f t="shared" si="14"/>
        <v>258.81116666666668</v>
      </c>
      <c r="G81" s="43">
        <f t="shared" si="16"/>
        <v>255.65741666666668</v>
      </c>
      <c r="H81" s="54">
        <f t="shared" si="11"/>
        <v>1.2336E-2</v>
      </c>
      <c r="I81" s="44"/>
      <c r="J81" s="50"/>
    </row>
    <row r="82" spans="2:10" x14ac:dyDescent="0.25">
      <c r="B82" s="17">
        <v>44197</v>
      </c>
      <c r="C82" s="45">
        <v>261.58199999999999</v>
      </c>
      <c r="D82" s="46">
        <f t="shared" si="13"/>
        <v>1.3997697415600939E-2</v>
      </c>
      <c r="E82" s="22">
        <f t="shared" si="8"/>
        <v>3109.3450000000003</v>
      </c>
      <c r="F82" s="53">
        <f t="shared" si="14"/>
        <v>259.11208333333337</v>
      </c>
      <c r="G82" s="47">
        <f t="shared" si="16"/>
        <v>256.17900000000003</v>
      </c>
      <c r="H82" s="54">
        <f t="shared" si="11"/>
        <v>1.1449000000000001E-2</v>
      </c>
      <c r="I82" s="44"/>
      <c r="J82" s="50"/>
    </row>
    <row r="83" spans="2:10" x14ac:dyDescent="0.25">
      <c r="B83" s="17">
        <v>44228</v>
      </c>
      <c r="C83" s="45">
        <v>263.01400000000001</v>
      </c>
      <c r="D83" s="42">
        <f t="shared" si="13"/>
        <v>1.6762152173745014E-2</v>
      </c>
      <c r="E83" s="22">
        <f t="shared" si="8"/>
        <v>3113.6810000000005</v>
      </c>
      <c r="F83" s="52">
        <f t="shared" si="14"/>
        <v>259.47341666666671</v>
      </c>
      <c r="G83" s="43">
        <f t="shared" si="16"/>
        <v>256.67083333333335</v>
      </c>
      <c r="H83" s="54">
        <f t="shared" si="11"/>
        <v>1.0919E-2</v>
      </c>
      <c r="I83" s="44"/>
      <c r="J83" s="50"/>
    </row>
    <row r="84" spans="2:10" x14ac:dyDescent="0.25">
      <c r="B84" s="17">
        <v>44256</v>
      </c>
      <c r="C84" s="45">
        <v>264.87700000000001</v>
      </c>
      <c r="D84" s="42">
        <f t="shared" si="13"/>
        <v>2.619762508959185E-2</v>
      </c>
      <c r="E84" s="22">
        <f t="shared" si="8"/>
        <v>3120.4430000000002</v>
      </c>
      <c r="F84" s="52">
        <f t="shared" si="14"/>
        <v>260.03691666666668</v>
      </c>
      <c r="G84" s="43">
        <f t="shared" si="16"/>
        <v>256.99691666666666</v>
      </c>
      <c r="H84" s="54">
        <f t="shared" si="11"/>
        <v>1.1828999999999999E-2</v>
      </c>
      <c r="I84" s="44"/>
      <c r="J84" s="50"/>
    </row>
    <row r="85" spans="2:10" ht="13" x14ac:dyDescent="0.3">
      <c r="B85" s="17">
        <v>44287</v>
      </c>
      <c r="C85" s="45">
        <v>267.05399999999997</v>
      </c>
      <c r="D85" s="42">
        <f t="shared" si="13"/>
        <v>4.1596948387021139E-2</v>
      </c>
      <c r="E85" s="22">
        <f t="shared" si="8"/>
        <v>3131.1080000000002</v>
      </c>
      <c r="F85" s="52">
        <f t="shared" si="14"/>
        <v>260.9256666666667</v>
      </c>
      <c r="G85" s="43">
        <f t="shared" si="16"/>
        <v>257.06700000000001</v>
      </c>
      <c r="H85" s="54">
        <f t="shared" si="11"/>
        <v>1.5010000000000001E-2</v>
      </c>
      <c r="I85" s="48"/>
      <c r="J85" s="50"/>
    </row>
    <row r="86" spans="2:10" x14ac:dyDescent="0.25">
      <c r="B86" s="17">
        <v>44317</v>
      </c>
      <c r="C86" s="45">
        <v>269.19499999999999</v>
      </c>
      <c r="D86" s="42">
        <f t="shared" ref="D86:D95" si="17">(C86-C74)/C74</f>
        <v>4.9927065375944789E-2</v>
      </c>
      <c r="E86" s="22">
        <f t="shared" ref="E86:E95" si="18">SUM(C75:C86)</f>
        <v>3143.9090000000001</v>
      </c>
      <c r="F86" s="52">
        <f t="shared" ref="F86:F95" si="19">E86/12</f>
        <v>261.99241666666666</v>
      </c>
      <c r="G86" s="43">
        <f t="shared" ref="G86:G95" si="20">SUM(C63:C74)/12</f>
        <v>257.09216666666663</v>
      </c>
      <c r="H86" s="54">
        <f t="shared" si="11"/>
        <v>1.9060000000000001E-2</v>
      </c>
    </row>
    <row r="87" spans="2:10" x14ac:dyDescent="0.25">
      <c r="B87" s="17">
        <v>44348</v>
      </c>
      <c r="C87" s="45">
        <v>271.69600000000003</v>
      </c>
      <c r="D87" s="42">
        <f t="shared" si="17"/>
        <v>5.391451413321334E-2</v>
      </c>
      <c r="E87" s="22">
        <f t="shared" si="18"/>
        <v>3157.808</v>
      </c>
      <c r="F87" s="52">
        <f t="shared" si="19"/>
        <v>263.15066666666667</v>
      </c>
      <c r="G87" s="43">
        <f t="shared" si="20"/>
        <v>257.23000000000008</v>
      </c>
      <c r="H87" s="54">
        <f t="shared" si="11"/>
        <v>2.3016999999999999E-2</v>
      </c>
    </row>
    <row r="88" spans="2:10" x14ac:dyDescent="0.25">
      <c r="B88" s="17">
        <v>44378</v>
      </c>
      <c r="C88" s="45">
        <v>273.00299999999999</v>
      </c>
      <c r="D88" s="42">
        <f t="shared" si="17"/>
        <v>5.3654752393854081E-2</v>
      </c>
      <c r="E88" s="22">
        <f t="shared" si="18"/>
        <v>3171.7100000000005</v>
      </c>
      <c r="F88" s="52">
        <f t="shared" si="19"/>
        <v>264.30916666666673</v>
      </c>
      <c r="G88" s="43">
        <f t="shared" si="20"/>
        <v>257.44083333333339</v>
      </c>
      <c r="H88" s="54">
        <f t="shared" si="11"/>
        <v>2.6679000000000001E-2</v>
      </c>
    </row>
    <row r="89" spans="2:10" x14ac:dyDescent="0.25">
      <c r="B89" s="17">
        <v>44409</v>
      </c>
      <c r="C89" s="45">
        <v>273.56700000000001</v>
      </c>
      <c r="D89" s="42">
        <f t="shared" si="17"/>
        <v>5.2512715548749991E-2</v>
      </c>
      <c r="E89" s="22">
        <f t="shared" si="18"/>
        <v>3185.3590000000004</v>
      </c>
      <c r="F89" s="52">
        <f t="shared" si="19"/>
        <v>265.44658333333336</v>
      </c>
      <c r="G89" s="43">
        <f t="shared" si="20"/>
        <v>257.72083333333336</v>
      </c>
      <c r="H89" s="54">
        <f t="shared" si="11"/>
        <v>2.9977E-2</v>
      </c>
    </row>
    <row r="90" spans="2:10" x14ac:dyDescent="0.25">
      <c r="B90" s="17">
        <v>44440</v>
      </c>
      <c r="C90" s="45">
        <v>274.31</v>
      </c>
      <c r="D90" s="42">
        <f t="shared" si="17"/>
        <v>5.3903488550791571E-2</v>
      </c>
      <c r="E90" s="22">
        <f t="shared" si="18"/>
        <v>3199.3890000000001</v>
      </c>
      <c r="F90" s="52">
        <f t="shared" si="19"/>
        <v>266.61574999999999</v>
      </c>
      <c r="G90" s="43">
        <f t="shared" si="20"/>
        <v>258.01425</v>
      </c>
      <c r="H90" s="54">
        <f t="shared" si="11"/>
        <v>3.3336999999999999E-2</v>
      </c>
    </row>
    <row r="91" spans="2:10" x14ac:dyDescent="0.25">
      <c r="B91" s="17">
        <v>44470</v>
      </c>
      <c r="C91" s="45">
        <v>276.589</v>
      </c>
      <c r="D91" s="42">
        <f t="shared" si="17"/>
        <v>6.2218689033288872E-2</v>
      </c>
      <c r="E91" s="22">
        <f t="shared" si="18"/>
        <v>3215.59</v>
      </c>
      <c r="F91" s="52">
        <f t="shared" si="19"/>
        <v>267.96583333333336</v>
      </c>
      <c r="G91" s="43">
        <f t="shared" si="20"/>
        <v>258.26774999999998</v>
      </c>
      <c r="H91" s="54">
        <f t="shared" si="11"/>
        <v>3.7551000000000001E-2</v>
      </c>
    </row>
    <row r="92" spans="2:10" x14ac:dyDescent="0.25">
      <c r="B92" s="17">
        <v>44501</v>
      </c>
      <c r="C92" s="45">
        <v>277.94799999999998</v>
      </c>
      <c r="D92" s="42">
        <f t="shared" si="17"/>
        <v>6.8090028398064759E-2</v>
      </c>
      <c r="E92" s="22">
        <f t="shared" si="18"/>
        <v>3233.3090000000002</v>
      </c>
      <c r="F92" s="52">
        <f t="shared" si="19"/>
        <v>269.4424166666667</v>
      </c>
      <c r="G92" s="43">
        <f t="shared" si="20"/>
        <v>258.51949999999999</v>
      </c>
      <c r="H92" s="54">
        <f t="shared" si="11"/>
        <v>4.2251999999999998E-2</v>
      </c>
    </row>
    <row r="93" spans="2:10" x14ac:dyDescent="0.25">
      <c r="B93" s="17">
        <v>44531</v>
      </c>
      <c r="C93" s="45">
        <v>278.80200000000002</v>
      </c>
      <c r="D93" s="42">
        <f t="shared" si="17"/>
        <v>7.0364028655451341E-2</v>
      </c>
      <c r="E93" s="22">
        <f t="shared" si="18"/>
        <v>3251.6370000000002</v>
      </c>
      <c r="F93" s="52">
        <f t="shared" si="19"/>
        <v>270.96975000000003</v>
      </c>
      <c r="G93" s="43">
        <f t="shared" si="20"/>
        <v>258.81116666666668</v>
      </c>
      <c r="H93" s="54">
        <f t="shared" ref="H93" si="21">ROUND(((F93/F81)-1),6)</f>
        <v>4.6979E-2</v>
      </c>
    </row>
    <row r="94" spans="2:10" x14ac:dyDescent="0.25">
      <c r="B94" s="17">
        <v>44562</v>
      </c>
      <c r="C94" s="45">
        <v>281.14800000000002</v>
      </c>
      <c r="D94" s="42">
        <f t="shared" si="17"/>
        <v>7.4798724682891143E-2</v>
      </c>
      <c r="E94" s="22">
        <f t="shared" si="18"/>
        <v>3271.2030000000004</v>
      </c>
      <c r="F94" s="52">
        <f t="shared" si="19"/>
        <v>272.60025000000002</v>
      </c>
      <c r="G94" s="43">
        <f t="shared" si="20"/>
        <v>259.11208333333337</v>
      </c>
      <c r="H94" s="54">
        <f t="shared" ref="H94" si="22">ROUND(((F94/F82)-1),6)</f>
        <v>5.2054999999999997E-2</v>
      </c>
    </row>
    <row r="95" spans="2:10" x14ac:dyDescent="0.25">
      <c r="B95" s="17">
        <v>44593</v>
      </c>
      <c r="C95" s="45">
        <v>283.71600000000001</v>
      </c>
      <c r="D95" s="42">
        <f t="shared" si="17"/>
        <v>7.8710638977392833E-2</v>
      </c>
      <c r="E95" s="22">
        <f t="shared" si="18"/>
        <v>3291.9050000000002</v>
      </c>
      <c r="F95" s="52">
        <f t="shared" si="19"/>
        <v>274.32541666666668</v>
      </c>
      <c r="G95" s="43">
        <f t="shared" si="20"/>
        <v>259.47341666666671</v>
      </c>
      <c r="H95" s="54">
        <f>ROUND((F95/F85)-1,10)</f>
        <v>5.1354664199999997E-2</v>
      </c>
    </row>
    <row r="96" spans="2:10" x14ac:dyDescent="0.25">
      <c r="B96" s="17">
        <v>44621</v>
      </c>
      <c r="C96">
        <v>287.50400000000002</v>
      </c>
      <c r="D96" s="42">
        <f t="shared" ref="D96:D101" si="23">(C96-C84)/C84</f>
        <v>8.5424555548424402E-2</v>
      </c>
      <c r="E96" s="22">
        <f t="shared" ref="E96:E101" si="24">SUM(C85:C96)</f>
        <v>3314.5320000000002</v>
      </c>
      <c r="F96" s="52">
        <f t="shared" ref="F96:F101" si="25">E96/12</f>
        <v>276.21100000000001</v>
      </c>
      <c r="G96" s="43">
        <f t="shared" ref="G96:G101" si="26">SUM(C73:C84)/12</f>
        <v>260.03691666666668</v>
      </c>
      <c r="H96" s="54">
        <f>ROUND((F96/$F$95)-1,10)</f>
        <v>6.8735276000000001E-3</v>
      </c>
    </row>
    <row r="97" spans="2:8" x14ac:dyDescent="0.25">
      <c r="B97" s="17">
        <v>44652</v>
      </c>
      <c r="C97">
        <v>289.10899999999998</v>
      </c>
      <c r="D97" s="42">
        <f t="shared" si="23"/>
        <v>8.2586293408823716E-2</v>
      </c>
      <c r="E97" s="22">
        <f t="shared" si="24"/>
        <v>3336.587</v>
      </c>
      <c r="F97" s="52">
        <f t="shared" si="25"/>
        <v>278.04891666666668</v>
      </c>
      <c r="G97" s="43">
        <f t="shared" si="26"/>
        <v>260.9256666666667</v>
      </c>
      <c r="H97" s="54">
        <f t="shared" ref="H97:H101" si="27">ROUND((F97/$F$95)-1,10)</f>
        <v>1.35732957E-2</v>
      </c>
    </row>
    <row r="98" spans="2:8" x14ac:dyDescent="0.25">
      <c r="B98" s="17">
        <v>44682</v>
      </c>
      <c r="C98">
        <v>292.29599999999999</v>
      </c>
      <c r="D98" s="42">
        <f t="shared" si="23"/>
        <v>8.5815115436765163E-2</v>
      </c>
      <c r="E98" s="22">
        <f t="shared" si="24"/>
        <v>3359.6879999999996</v>
      </c>
      <c r="F98" s="52">
        <f t="shared" si="25"/>
        <v>279.97399999999999</v>
      </c>
      <c r="G98" s="43">
        <f t="shared" si="26"/>
        <v>261.99241666666666</v>
      </c>
      <c r="H98" s="54">
        <f t="shared" si="27"/>
        <v>2.0590812900000002E-2</v>
      </c>
    </row>
    <row r="99" spans="2:8" x14ac:dyDescent="0.25">
      <c r="B99" s="17">
        <v>44713</v>
      </c>
      <c r="C99">
        <v>296.31099999999998</v>
      </c>
      <c r="D99" s="42">
        <f t="shared" si="23"/>
        <v>9.0597579647841514E-2</v>
      </c>
      <c r="E99" s="22">
        <f t="shared" si="24"/>
        <v>3384.3029999999999</v>
      </c>
      <c r="F99" s="52">
        <f t="shared" si="25"/>
        <v>282.02524999999997</v>
      </c>
      <c r="G99" s="43">
        <f t="shared" si="26"/>
        <v>263.15066666666667</v>
      </c>
      <c r="H99" s="54">
        <f t="shared" si="27"/>
        <v>2.8068246200000001E-2</v>
      </c>
    </row>
    <row r="100" spans="2:8" x14ac:dyDescent="0.25">
      <c r="B100" s="17">
        <v>44743</v>
      </c>
      <c r="C100">
        <v>296.27600000000001</v>
      </c>
      <c r="D100" s="42">
        <f t="shared" si="23"/>
        <v>8.5248147456255155E-2</v>
      </c>
      <c r="E100" s="22">
        <f t="shared" si="24"/>
        <v>3407.5759999999996</v>
      </c>
      <c r="F100" s="52">
        <f t="shared" si="25"/>
        <v>283.96466666666663</v>
      </c>
      <c r="G100" s="43">
        <f t="shared" si="26"/>
        <v>264.30916666666673</v>
      </c>
      <c r="H100" s="54">
        <f t="shared" si="27"/>
        <v>3.51380128E-2</v>
      </c>
    </row>
    <row r="101" spans="2:8" x14ac:dyDescent="0.25">
      <c r="B101" s="17">
        <v>44774</v>
      </c>
      <c r="C101">
        <v>296.17099999999999</v>
      </c>
      <c r="D101" s="42">
        <f t="shared" si="23"/>
        <v>8.2626925031162327E-2</v>
      </c>
      <c r="E101" s="22">
        <f t="shared" si="24"/>
        <v>3430.1799999999994</v>
      </c>
      <c r="F101" s="52">
        <f t="shared" si="25"/>
        <v>285.8483333333333</v>
      </c>
      <c r="G101" s="43">
        <f t="shared" si="26"/>
        <v>265.44658333333336</v>
      </c>
      <c r="H101" s="54">
        <f t="shared" si="27"/>
        <v>4.2004553600000001E-2</v>
      </c>
    </row>
    <row r="102" spans="2:8" x14ac:dyDescent="0.25">
      <c r="B102" s="17">
        <v>44805</v>
      </c>
      <c r="C102">
        <v>296.80799999999999</v>
      </c>
      <c r="D102" s="42">
        <f t="shared" ref="D102:D107" si="28">(C102-C90)/C90</f>
        <v>8.2016696438336159E-2</v>
      </c>
      <c r="E102" s="22">
        <f t="shared" ref="E102:E107" si="29">SUM(C91:C102)</f>
        <v>3452.6779999999994</v>
      </c>
      <c r="F102" s="52">
        <f t="shared" ref="F102:F107" si="30">E102/12</f>
        <v>287.7231666666666</v>
      </c>
      <c r="G102" s="43">
        <f t="shared" ref="G102:G107" si="31">SUM(C79:C90)/12</f>
        <v>266.61574999999999</v>
      </c>
      <c r="H102" s="54">
        <f>ROUND((F102/$F$101)-1,10)</f>
        <v>6.5588395000000001E-3</v>
      </c>
    </row>
    <row r="103" spans="2:8" x14ac:dyDescent="0.25">
      <c r="B103" s="17">
        <v>44835</v>
      </c>
      <c r="C103">
        <v>298.012</v>
      </c>
      <c r="D103" s="42">
        <f t="shared" si="28"/>
        <v>7.7454273308049132E-2</v>
      </c>
      <c r="E103" s="22">
        <f t="shared" si="29"/>
        <v>3474.1009999999997</v>
      </c>
      <c r="F103" s="52">
        <f t="shared" si="30"/>
        <v>289.50841666666662</v>
      </c>
      <c r="G103" s="43">
        <f t="shared" si="31"/>
        <v>267.96583333333336</v>
      </c>
      <c r="H103" s="54">
        <f t="shared" ref="H103:H107" si="32">ROUND((F103/$F$101)-1,10)</f>
        <v>1.28042843E-2</v>
      </c>
    </row>
    <row r="104" spans="2:8" x14ac:dyDescent="0.25">
      <c r="B104" s="17">
        <v>44866</v>
      </c>
      <c r="C104">
        <v>297.71100000000001</v>
      </c>
      <c r="D104" s="42">
        <f t="shared" si="28"/>
        <v>7.1103227941917313E-2</v>
      </c>
      <c r="E104" s="22">
        <f t="shared" si="29"/>
        <v>3493.8639999999996</v>
      </c>
      <c r="F104" s="52">
        <f t="shared" si="30"/>
        <v>291.15533333333332</v>
      </c>
      <c r="G104" s="43">
        <f t="shared" si="31"/>
        <v>269.4424166666667</v>
      </c>
      <c r="H104" s="54">
        <f t="shared" si="32"/>
        <v>1.85657896E-2</v>
      </c>
    </row>
    <row r="105" spans="2:8" x14ac:dyDescent="0.25">
      <c r="B105" s="17">
        <v>44896</v>
      </c>
      <c r="C105">
        <v>296.79700000000003</v>
      </c>
      <c r="D105" s="42">
        <f t="shared" si="28"/>
        <v>6.4544013314108237E-2</v>
      </c>
      <c r="E105" s="22">
        <f t="shared" si="29"/>
        <v>3511.8589999999999</v>
      </c>
      <c r="F105" s="52">
        <f t="shared" si="30"/>
        <v>292.65491666666668</v>
      </c>
      <c r="G105" s="43">
        <f t="shared" si="31"/>
        <v>270.96975000000003</v>
      </c>
      <c r="H105" s="54">
        <f t="shared" si="32"/>
        <v>2.3811869900000001E-2</v>
      </c>
    </row>
    <row r="106" spans="2:8" x14ac:dyDescent="0.25">
      <c r="B106" s="17">
        <v>44927</v>
      </c>
      <c r="C106" s="13">
        <v>299.17</v>
      </c>
      <c r="D106" s="42">
        <f t="shared" si="28"/>
        <v>6.4101469688562576E-2</v>
      </c>
      <c r="E106" s="22">
        <f t="shared" si="29"/>
        <v>3529.8809999999999</v>
      </c>
      <c r="F106" s="52">
        <f t="shared" si="30"/>
        <v>294.15674999999999</v>
      </c>
      <c r="G106" s="43">
        <f t="shared" si="31"/>
        <v>272.60025000000002</v>
      </c>
      <c r="H106" s="54">
        <f t="shared" si="32"/>
        <v>2.90658216E-2</v>
      </c>
    </row>
    <row r="107" spans="2:8" x14ac:dyDescent="0.25">
      <c r="B107" s="17">
        <v>44958</v>
      </c>
      <c r="C107" s="13">
        <v>300.83999999999997</v>
      </c>
      <c r="D107" s="42">
        <f t="shared" si="28"/>
        <v>6.0356130778665869E-2</v>
      </c>
      <c r="E107" s="22">
        <f t="shared" si="29"/>
        <v>3547.0050000000006</v>
      </c>
      <c r="F107" s="52">
        <f t="shared" si="30"/>
        <v>295.58375000000007</v>
      </c>
      <c r="G107" s="43">
        <f t="shared" si="31"/>
        <v>274.32541666666668</v>
      </c>
      <c r="H107" s="54">
        <f t="shared" si="32"/>
        <v>3.4057979500000002E-2</v>
      </c>
    </row>
    <row r="108" spans="2:8" x14ac:dyDescent="0.25">
      <c r="B108" s="17">
        <v>44986</v>
      </c>
      <c r="C108" s="13">
        <v>301.83600000000001</v>
      </c>
      <c r="D108" s="42">
        <f t="shared" ref="D108:D131" si="33">(C108-C96)/C96</f>
        <v>4.9849741220991679E-2</v>
      </c>
      <c r="E108" s="22">
        <f t="shared" ref="E108:E131" si="34">SUM(C97:C108)</f>
        <v>3561.3370000000004</v>
      </c>
      <c r="F108" s="52">
        <f t="shared" ref="F108:F119" si="35">E108/12</f>
        <v>296.77808333333337</v>
      </c>
      <c r="G108" s="43">
        <f t="shared" ref="G108:G119" si="36">SUM(C85:C96)/12</f>
        <v>276.21100000000001</v>
      </c>
      <c r="H108" s="54">
        <f>ROUND((F108/$F$107)-1,10)</f>
        <v>4.040592E-3</v>
      </c>
    </row>
    <row r="109" spans="2:8" x14ac:dyDescent="0.25">
      <c r="B109" s="17">
        <v>45017</v>
      </c>
      <c r="C109" s="13">
        <v>303.363</v>
      </c>
      <c r="D109" s="42">
        <f t="shared" si="33"/>
        <v>4.9303203981889254E-2</v>
      </c>
      <c r="E109" s="22">
        <f t="shared" si="34"/>
        <v>3575.5909999999999</v>
      </c>
      <c r="F109" s="52">
        <f t="shared" si="35"/>
        <v>297.96591666666666</v>
      </c>
      <c r="G109" s="43">
        <f t="shared" si="36"/>
        <v>278.04891666666668</v>
      </c>
      <c r="H109" s="54">
        <f t="shared" ref="H109:H112" si="37">ROUND((F109/$F$107)-1,10)</f>
        <v>8.0591936000000003E-3</v>
      </c>
    </row>
    <row r="110" spans="2:8" x14ac:dyDescent="0.25">
      <c r="B110" s="17">
        <v>45047</v>
      </c>
      <c r="C110" s="13">
        <v>304.12700000000001</v>
      </c>
      <c r="D110" s="42">
        <f t="shared" si="33"/>
        <v>4.0476092727919702E-2</v>
      </c>
      <c r="E110" s="22">
        <f t="shared" si="34"/>
        <v>3587.4220000000005</v>
      </c>
      <c r="F110" s="52">
        <f t="shared" si="35"/>
        <v>298.95183333333335</v>
      </c>
      <c r="G110" s="43">
        <f t="shared" si="36"/>
        <v>279.97399999999999</v>
      </c>
      <c r="H110" s="54">
        <f t="shared" si="37"/>
        <v>1.13946837E-2</v>
      </c>
    </row>
    <row r="111" spans="2:8" x14ac:dyDescent="0.25">
      <c r="B111" s="17">
        <v>45078</v>
      </c>
      <c r="C111" s="13">
        <v>305.10899999999998</v>
      </c>
      <c r="D111" s="42">
        <f t="shared" si="33"/>
        <v>2.9691776545588935E-2</v>
      </c>
      <c r="E111" s="22">
        <f t="shared" si="34"/>
        <v>3596.22</v>
      </c>
      <c r="F111" s="52">
        <f t="shared" si="35"/>
        <v>299.685</v>
      </c>
      <c r="G111" s="43">
        <f t="shared" si="36"/>
        <v>282.02524999999997</v>
      </c>
      <c r="H111" s="54">
        <f t="shared" si="37"/>
        <v>1.3875086199999999E-2</v>
      </c>
    </row>
    <row r="112" spans="2:8" x14ac:dyDescent="0.25">
      <c r="B112" s="17">
        <v>45108</v>
      </c>
      <c r="C112" s="13">
        <v>305.69099999999997</v>
      </c>
      <c r="D112" s="42">
        <f t="shared" si="33"/>
        <v>3.1777801779421765E-2</v>
      </c>
      <c r="E112" s="22">
        <f t="shared" si="34"/>
        <v>3605.6349999999998</v>
      </c>
      <c r="F112" s="52">
        <f t="shared" si="35"/>
        <v>300.46958333333333</v>
      </c>
      <c r="G112" s="43">
        <f t="shared" si="36"/>
        <v>283.96466666666663</v>
      </c>
      <c r="H112" s="54">
        <f t="shared" si="37"/>
        <v>1.65294382E-2</v>
      </c>
    </row>
    <row r="113" spans="2:8" x14ac:dyDescent="0.25">
      <c r="B113" s="17">
        <v>45139</v>
      </c>
      <c r="C113" s="13">
        <v>307.02600000000001</v>
      </c>
      <c r="D113" s="42">
        <f t="shared" si="33"/>
        <v>3.6651123843995589E-2</v>
      </c>
      <c r="E113" s="22">
        <f t="shared" si="34"/>
        <v>3616.4899999999993</v>
      </c>
      <c r="F113" s="52">
        <f t="shared" si="35"/>
        <v>301.37416666666661</v>
      </c>
      <c r="G113" s="43">
        <f t="shared" si="36"/>
        <v>285.8483333333333</v>
      </c>
      <c r="H113" s="54">
        <f>ROUND((F113/$F$107)-1,10)</f>
        <v>1.9589766599999999E-2</v>
      </c>
    </row>
    <row r="114" spans="2:8" x14ac:dyDescent="0.25">
      <c r="B114" s="17">
        <v>45170</v>
      </c>
      <c r="C114" s="13">
        <v>307.78899999999999</v>
      </c>
      <c r="D114" s="42">
        <f t="shared" si="33"/>
        <v>3.6996981213444365E-2</v>
      </c>
      <c r="E114" s="22">
        <f t="shared" si="34"/>
        <v>3627.4709999999995</v>
      </c>
      <c r="F114" s="52">
        <f t="shared" si="35"/>
        <v>302.28924999999998</v>
      </c>
      <c r="G114" s="43">
        <f t="shared" si="36"/>
        <v>287.7231666666666</v>
      </c>
      <c r="H114" s="54">
        <f>ROUND((F114/$F$113)-1,10)</f>
        <v>3.0363694999999999E-3</v>
      </c>
    </row>
    <row r="115" spans="2:8" x14ac:dyDescent="0.25">
      <c r="B115" s="17">
        <v>45200</v>
      </c>
      <c r="C115" s="13">
        <v>307.67099999999999</v>
      </c>
      <c r="D115" s="42">
        <f t="shared" si="33"/>
        <v>3.2411446518932095E-2</v>
      </c>
      <c r="E115" s="22">
        <f t="shared" si="34"/>
        <v>3637.1299999999997</v>
      </c>
      <c r="F115" s="52">
        <f t="shared" si="35"/>
        <v>303.09416666666664</v>
      </c>
      <c r="G115" s="43">
        <f t="shared" si="36"/>
        <v>289.50841666666662</v>
      </c>
      <c r="H115" s="54">
        <f t="shared" ref="H115:H118" si="38">ROUND((F115/$F$113)-1,10)</f>
        <v>5.7071912000000004E-3</v>
      </c>
    </row>
    <row r="116" spans="2:8" x14ac:dyDescent="0.25">
      <c r="B116" s="17">
        <v>45231</v>
      </c>
      <c r="C116" s="13">
        <v>307.05099999999999</v>
      </c>
      <c r="D116" s="42">
        <f t="shared" si="33"/>
        <v>3.1372707088417877E-2</v>
      </c>
      <c r="E116" s="22">
        <f t="shared" si="34"/>
        <v>3646.4699999999993</v>
      </c>
      <c r="F116" s="52">
        <f t="shared" si="35"/>
        <v>303.87249999999995</v>
      </c>
      <c r="G116" s="43">
        <f t="shared" si="36"/>
        <v>291.15533333333332</v>
      </c>
      <c r="H116" s="54">
        <f t="shared" si="38"/>
        <v>8.2898059000000007E-3</v>
      </c>
    </row>
    <row r="117" spans="2:8" x14ac:dyDescent="0.25">
      <c r="B117" s="17">
        <v>45261</v>
      </c>
      <c r="C117" s="13">
        <v>306.74599999999998</v>
      </c>
      <c r="D117" s="42">
        <f t="shared" si="33"/>
        <v>3.3521228314302216E-2</v>
      </c>
      <c r="E117" s="22">
        <f t="shared" si="34"/>
        <v>3656.4189999999999</v>
      </c>
      <c r="F117" s="52">
        <f t="shared" si="35"/>
        <v>304.7015833333333</v>
      </c>
      <c r="G117" s="43">
        <f t="shared" si="36"/>
        <v>292.65491666666668</v>
      </c>
      <c r="H117" s="54">
        <f t="shared" si="38"/>
        <v>1.1040815799999999E-2</v>
      </c>
    </row>
    <row r="118" spans="2:8" x14ac:dyDescent="0.25">
      <c r="B118" s="17">
        <v>45292</v>
      </c>
      <c r="C118" s="13">
        <v>308.41699999999997</v>
      </c>
      <c r="D118" s="42">
        <f t="shared" si="33"/>
        <v>3.09088478122805E-2</v>
      </c>
      <c r="E118" s="22">
        <f t="shared" si="34"/>
        <v>3665.6659999999997</v>
      </c>
      <c r="F118" s="52">
        <f t="shared" si="35"/>
        <v>305.47216666666662</v>
      </c>
      <c r="G118" s="43">
        <f t="shared" si="36"/>
        <v>294.15674999999999</v>
      </c>
      <c r="H118" s="54">
        <f t="shared" si="38"/>
        <v>1.35977149E-2</v>
      </c>
    </row>
    <row r="119" spans="2:8" x14ac:dyDescent="0.25">
      <c r="B119" s="17">
        <v>45323</v>
      </c>
      <c r="C119" s="13">
        <v>310.32600000000002</v>
      </c>
      <c r="D119" s="42">
        <f t="shared" si="33"/>
        <v>3.1531711208616031E-2</v>
      </c>
      <c r="E119" s="22">
        <f t="shared" si="34"/>
        <v>3675.1519999999996</v>
      </c>
      <c r="F119" s="52">
        <f t="shared" si="35"/>
        <v>306.26266666666663</v>
      </c>
      <c r="G119" s="43">
        <f t="shared" si="36"/>
        <v>295.58375000000007</v>
      </c>
      <c r="H119" s="54">
        <f>ROUND((F119/$F$113)-1,10)</f>
        <v>1.62207002E-2</v>
      </c>
    </row>
    <row r="120" spans="2:8" x14ac:dyDescent="0.25">
      <c r="B120" s="17">
        <v>45352</v>
      </c>
      <c r="C120" s="13">
        <v>312.33199999999999</v>
      </c>
      <c r="D120" s="42">
        <f t="shared" si="33"/>
        <v>3.4773850700380277E-2</v>
      </c>
      <c r="E120" s="22">
        <f t="shared" si="34"/>
        <v>3685.6479999999997</v>
      </c>
      <c r="F120" s="52">
        <f t="shared" ref="F120:F131" si="39">E120/12</f>
        <v>307.13733333333329</v>
      </c>
      <c r="G120" s="43">
        <f t="shared" ref="G120:G131" si="40">SUM(C97:C108)/12</f>
        <v>296.77808333333337</v>
      </c>
      <c r="H120" s="54">
        <f>F120/$F$119-1</f>
        <v>2.8559362986890768E-3</v>
      </c>
    </row>
    <row r="121" spans="2:8" x14ac:dyDescent="0.25">
      <c r="B121" s="17">
        <v>45383</v>
      </c>
      <c r="C121" s="13">
        <v>313.548</v>
      </c>
      <c r="D121" s="42">
        <f t="shared" si="33"/>
        <v>3.3573639501191646E-2</v>
      </c>
      <c r="E121" s="22">
        <f t="shared" si="34"/>
        <v>3695.8329999999996</v>
      </c>
      <c r="F121" s="52">
        <f t="shared" si="39"/>
        <v>307.98608333333328</v>
      </c>
      <c r="G121" s="43">
        <f t="shared" si="40"/>
        <v>297.96591666666666</v>
      </c>
      <c r="H121" s="54">
        <f t="shared" ref="H121:H131" si="41">F121/$F$119-1</f>
        <v>5.6272502470644525E-3</v>
      </c>
    </row>
    <row r="122" spans="2:8" x14ac:dyDescent="0.25">
      <c r="B122" s="17">
        <v>45413</v>
      </c>
      <c r="C122" s="13">
        <v>314.06900000000002</v>
      </c>
      <c r="D122" s="42">
        <f t="shared" si="33"/>
        <v>3.2690290569400308E-2</v>
      </c>
      <c r="E122" s="22">
        <f t="shared" si="34"/>
        <v>3705.7750000000001</v>
      </c>
      <c r="F122" s="52">
        <f t="shared" si="39"/>
        <v>308.81458333333336</v>
      </c>
      <c r="G122" s="43">
        <f t="shared" si="40"/>
        <v>298.95183333333335</v>
      </c>
      <c r="H122" s="54">
        <f t="shared" si="41"/>
        <v>8.3324444812080678E-3</v>
      </c>
    </row>
    <row r="123" spans="2:8" x14ac:dyDescent="0.25">
      <c r="B123" s="17">
        <v>45444</v>
      </c>
      <c r="C123" s="13">
        <v>314.17500000000001</v>
      </c>
      <c r="D123" s="42">
        <f t="shared" si="33"/>
        <v>2.9713971072633162E-2</v>
      </c>
      <c r="E123" s="22">
        <f t="shared" si="34"/>
        <v>3714.8409999999999</v>
      </c>
      <c r="F123" s="52">
        <f t="shared" si="39"/>
        <v>309.57008333333334</v>
      </c>
      <c r="G123" s="43">
        <f t="shared" si="40"/>
        <v>299.685</v>
      </c>
      <c r="H123" s="54">
        <f t="shared" si="41"/>
        <v>1.0799281227007906E-2</v>
      </c>
    </row>
    <row r="124" spans="2:8" x14ac:dyDescent="0.25">
      <c r="B124" s="17">
        <v>45474</v>
      </c>
      <c r="C124" s="13">
        <v>314.54000000000002</v>
      </c>
      <c r="D124" s="42">
        <f t="shared" si="33"/>
        <v>2.8947531984913025E-2</v>
      </c>
      <c r="E124" s="22">
        <f t="shared" si="34"/>
        <v>3723.69</v>
      </c>
      <c r="F124" s="52">
        <f t="shared" si="39"/>
        <v>310.3075</v>
      </c>
      <c r="G124" s="43">
        <f t="shared" si="40"/>
        <v>300.46958333333333</v>
      </c>
      <c r="H124" s="54">
        <f t="shared" si="41"/>
        <v>1.3207072795900832E-2</v>
      </c>
    </row>
    <row r="125" spans="2:8" x14ac:dyDescent="0.25">
      <c r="B125" s="17">
        <v>45505</v>
      </c>
      <c r="C125" s="13">
        <v>314.79599999999999</v>
      </c>
      <c r="D125" s="42">
        <f t="shared" si="33"/>
        <v>2.5307302964569716E-2</v>
      </c>
      <c r="E125" s="22">
        <f t="shared" si="34"/>
        <v>3731.46</v>
      </c>
      <c r="F125" s="52">
        <f t="shared" si="39"/>
        <v>310.95499999999998</v>
      </c>
      <c r="G125" s="43">
        <f t="shared" si="40"/>
        <v>301.37416666666661</v>
      </c>
      <c r="H125" s="54">
        <f t="shared" si="41"/>
        <v>1.5321271065795505E-2</v>
      </c>
    </row>
    <row r="126" spans="2:8" x14ac:dyDescent="0.25">
      <c r="B126" s="17">
        <v>45536</v>
      </c>
      <c r="C126" s="13">
        <v>315.30099999999999</v>
      </c>
      <c r="D126" s="42">
        <f t="shared" si="33"/>
        <v>2.4406330310699866E-2</v>
      </c>
      <c r="E126" s="22">
        <f t="shared" si="34"/>
        <v>3738.9720000000002</v>
      </c>
      <c r="F126" s="52">
        <f t="shared" si="39"/>
        <v>311.58100000000002</v>
      </c>
      <c r="G126" s="43">
        <f t="shared" si="40"/>
        <v>302.28924999999998</v>
      </c>
      <c r="H126" s="54">
        <f t="shared" si="41"/>
        <v>1.7365268157616409E-2</v>
      </c>
    </row>
    <row r="127" spans="2:8" x14ac:dyDescent="0.25">
      <c r="B127" s="17">
        <v>45566</v>
      </c>
      <c r="C127" s="13">
        <v>315.66399999999999</v>
      </c>
      <c r="D127" s="42">
        <f t="shared" si="33"/>
        <v>2.5979049049146639E-2</v>
      </c>
      <c r="E127" s="22">
        <f t="shared" si="34"/>
        <v>3746.9650000000001</v>
      </c>
      <c r="F127" s="52">
        <f t="shared" si="39"/>
        <v>312.24708333333336</v>
      </c>
      <c r="G127" s="43">
        <f t="shared" si="40"/>
        <v>303.09416666666664</v>
      </c>
      <c r="H127" s="54">
        <f t="shared" si="41"/>
        <v>1.9540144189954756E-2</v>
      </c>
    </row>
    <row r="128" spans="2:8" x14ac:dyDescent="0.25">
      <c r="B128" s="17">
        <v>45597</v>
      </c>
      <c r="C128" s="13">
        <v>315.49299999999999</v>
      </c>
      <c r="D128" s="42">
        <f t="shared" si="33"/>
        <v>2.7493803960905543E-2</v>
      </c>
      <c r="E128" s="22">
        <f t="shared" si="34"/>
        <v>3755.4069999999997</v>
      </c>
      <c r="F128" s="52">
        <f t="shared" si="39"/>
        <v>312.95058333333333</v>
      </c>
      <c r="G128" s="43">
        <f t="shared" si="40"/>
        <v>303.87249999999995</v>
      </c>
      <c r="H128" s="54">
        <f t="shared" si="41"/>
        <v>2.1837192039948272E-2</v>
      </c>
    </row>
    <row r="129" spans="2:8" x14ac:dyDescent="0.25">
      <c r="B129" s="17">
        <v>45627</v>
      </c>
      <c r="C129" s="13">
        <v>315.60500000000002</v>
      </c>
      <c r="D129" s="42">
        <f t="shared" si="33"/>
        <v>2.888057219980061E-2</v>
      </c>
      <c r="E129" s="22">
        <f t="shared" si="34"/>
        <v>3764.2659999999996</v>
      </c>
      <c r="F129" s="52">
        <f t="shared" si="39"/>
        <v>313.68883333333332</v>
      </c>
      <c r="G129" s="43">
        <f t="shared" si="40"/>
        <v>304.7015833333333</v>
      </c>
      <c r="H129" s="54">
        <f t="shared" si="41"/>
        <v>2.4247704584735574E-2</v>
      </c>
    </row>
    <row r="130" spans="2:8" x14ac:dyDescent="0.25">
      <c r="B130" s="17">
        <v>45658</v>
      </c>
      <c r="C130" s="13">
        <v>317.67099999999999</v>
      </c>
      <c r="D130" s="42">
        <f t="shared" si="33"/>
        <v>3.0004831121501149E-2</v>
      </c>
      <c r="E130" s="22">
        <f t="shared" si="34"/>
        <v>3773.52</v>
      </c>
      <c r="F130" s="52">
        <f t="shared" si="39"/>
        <v>314.45999999999998</v>
      </c>
      <c r="G130" s="43">
        <f t="shared" si="40"/>
        <v>305.47216666666662</v>
      </c>
      <c r="H130" s="54">
        <f t="shared" si="41"/>
        <v>2.6765695677348988E-2</v>
      </c>
    </row>
    <row r="131" spans="2:8" x14ac:dyDescent="0.25">
      <c r="B131" s="17">
        <v>45689</v>
      </c>
      <c r="C131" s="13">
        <v>319.08199999999999</v>
      </c>
      <c r="D131" s="42">
        <f t="shared" si="33"/>
        <v>2.821548951747508E-2</v>
      </c>
      <c r="E131" s="22">
        <f t="shared" si="34"/>
        <v>3782.2759999999998</v>
      </c>
      <c r="F131" s="52">
        <f t="shared" si="39"/>
        <v>315.18966666666665</v>
      </c>
      <c r="G131" s="43">
        <f t="shared" si="40"/>
        <v>306.26266666666663</v>
      </c>
      <c r="H131" s="54">
        <f>F131/$F$119-1</f>
        <v>2.9148182170424697E-2</v>
      </c>
    </row>
    <row r="133" spans="2:8" x14ac:dyDescent="0.25">
      <c r="B133" t="s">
        <v>10</v>
      </c>
    </row>
    <row r="134" spans="2:8" x14ac:dyDescent="0.25">
      <c r="B134" t="s">
        <v>11</v>
      </c>
    </row>
    <row r="135" spans="2:8" x14ac:dyDescent="0.25">
      <c r="B135" t="s">
        <v>12</v>
      </c>
    </row>
    <row r="136" spans="2:8" x14ac:dyDescent="0.25">
      <c r="B136" t="s">
        <v>13</v>
      </c>
    </row>
    <row r="137" spans="2:8" x14ac:dyDescent="0.25">
      <c r="B137" s="34" t="s">
        <v>14</v>
      </c>
    </row>
    <row r="138" spans="2:8" x14ac:dyDescent="0.25">
      <c r="B138" s="34" t="s">
        <v>15</v>
      </c>
    </row>
    <row r="139" spans="2:8" x14ac:dyDescent="0.25">
      <c r="B139" s="34" t="s">
        <v>16</v>
      </c>
    </row>
    <row r="140" spans="2:8" x14ac:dyDescent="0.25">
      <c r="B140" s="34" t="s">
        <v>20</v>
      </c>
    </row>
    <row r="141" spans="2:8" x14ac:dyDescent="0.25">
      <c r="B141" s="34" t="s">
        <v>21</v>
      </c>
    </row>
  </sheetData>
  <mergeCells count="3">
    <mergeCell ref="B5:H5"/>
    <mergeCell ref="B4:H4"/>
    <mergeCell ref="B1:H1"/>
  </mergeCells>
  <phoneticPr fontId="2" type="noConversion"/>
  <pageMargins left="0.75" right="0.75" top="1" bottom="1" header="0.5" footer="0.5"/>
  <pageSetup scale="81" orientation="portrait" cellComments="asDisplayed" r:id="rId1"/>
  <headerFooter alignWithMargins="0"/>
  <ignoredErrors>
    <ignoredError sqref="E45:E58 E22:E44 G34:G35 G36:G65 F66:G77" formulaRange="1"/>
    <ignoredError sqref="H41:H45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849177054606449943FB2FF1C27CA1" ma:contentTypeVersion="5" ma:contentTypeDescription="Create a new document." ma:contentTypeScope="" ma:versionID="6b2f1991adc06c9c2153289512b12b3a">
  <xsd:schema xmlns:xsd="http://www.w3.org/2001/XMLSchema" xmlns:xs="http://www.w3.org/2001/XMLSchema" xmlns:p="http://schemas.microsoft.com/office/2006/metadata/properties" xmlns:ns2="7f28b6ed-32e4-4a44-bf15-64c0a8ec4c6f" xmlns:ns3="5cf154bd-8162-4dd0-ab0a-53042276cf9f" targetNamespace="http://schemas.microsoft.com/office/2006/metadata/properties" ma:root="true" ma:fieldsID="1173ad3464e0e19de6b9864769aaf3d9" ns2:_="" ns3:_="">
    <xsd:import namespace="7f28b6ed-32e4-4a44-bf15-64c0a8ec4c6f"/>
    <xsd:import namespace="5cf154bd-8162-4dd0-ab0a-53042276c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8b6ed-32e4-4a44-bf15-64c0a8ec4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154bd-8162-4dd0-ab0a-53042276cf9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D0399E-C1E6-470F-8599-07C1560CC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8b6ed-32e4-4a44-bf15-64c0a8ec4c6f"/>
    <ds:schemaRef ds:uri="5cf154bd-8162-4dd0-ab0a-53042276c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8E334-4BD6-4678-A78D-A6570A906A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989EE9-4E4F-42A8-9096-9197CA5FEE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B - R2025-1</vt:lpstr>
    </vt:vector>
  </TitlesOfParts>
  <Manager/>
  <Company>U.S. Postal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bk1jq0</dc:creator>
  <cp:keywords/>
  <dc:description/>
  <cp:lastModifiedBy>Tsoi, Michael - Washington, DC</cp:lastModifiedBy>
  <cp:revision/>
  <dcterms:created xsi:type="dcterms:W3CDTF">2007-09-26T15:44:23Z</dcterms:created>
  <dcterms:modified xsi:type="dcterms:W3CDTF">2025-03-20T13:55:59Z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0x0101003B849177054606449943FB2FF1C27CA1</vt:lpwstr>
  </property>
</Properties>
</file>